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4 Update\Converted Files\Social &amp; Demographic Statistics\Housing &amp; Household\"/>
    </mc:Choice>
  </mc:AlternateContent>
  <xr:revisionPtr revIDLastSave="0" documentId="13_ncr:1_{1F35FAAA-62C1-4447-B271-92F410F7BBE0}" xr6:coauthVersionLast="36" xr6:coauthVersionMax="36" xr10:uidLastSave="{00000000-0000-0000-0000-000000000000}"/>
  <bookViews>
    <workbookView xWindow="0" yWindow="0" windowWidth="10605" windowHeight="9330" xr2:uid="{00000000-000D-0000-FFFF-FFFF00000000}"/>
  </bookViews>
  <sheets>
    <sheet name="Appliances" sheetId="3" r:id="rId1"/>
    <sheet name="workings 2023" sheetId="6" r:id="rId2"/>
    <sheet name="workings for heater" sheetId="4" r:id="rId3"/>
    <sheet name="workings for generator" sheetId="5" r:id="rId4"/>
  </sheets>
  <calcPr calcId="191029"/>
  <customWorkbookViews>
    <customWorkbookView name="Akyla Davis - Personal View" guid="{986228DF-9586-4A5C-A294-B07EF56BB18B}" mergeInterval="0" personalView="1" xWindow="719" yWindow="-1" windowWidth="722" windowHeight="862" activeSheetId="3"/>
    <customWorkbookView name="Jasmine Jno Baptiste - Personal View" guid="{32DDA0F5-4BCE-4F51-B320-6BC478CF57E8}" mergeInterval="0" personalView="1" maximized="1" xWindow="-8" yWindow="-8" windowWidth="1456" windowHeight="87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5" l="1"/>
  <c r="K35" i="5" s="1"/>
  <c r="G107" i="6"/>
  <c r="G106" i="6"/>
  <c r="V98" i="6"/>
  <c r="V97" i="6"/>
  <c r="O98" i="6"/>
  <c r="O97" i="6"/>
  <c r="G98" i="6"/>
  <c r="G97" i="6"/>
  <c r="G89" i="6"/>
  <c r="G88" i="6"/>
  <c r="AF18" i="4"/>
  <c r="AG18" i="4" s="1"/>
  <c r="O80" i="6"/>
  <c r="O79" i="6"/>
  <c r="G80" i="6"/>
  <c r="G79" i="6"/>
  <c r="O72" i="6"/>
  <c r="O71" i="6"/>
  <c r="G70" i="6"/>
  <c r="G69" i="6"/>
  <c r="G62" i="6"/>
  <c r="G61" i="6"/>
  <c r="G53" i="6"/>
  <c r="G52" i="6"/>
  <c r="O44" i="6"/>
  <c r="O43" i="6"/>
  <c r="G44" i="6"/>
  <c r="G43" i="6"/>
  <c r="G35" i="6"/>
  <c r="G34" i="6"/>
  <c r="O25" i="6"/>
  <c r="O24" i="6"/>
  <c r="G25" i="6"/>
  <c r="G24" i="6"/>
  <c r="G16" i="6"/>
  <c r="G15" i="6"/>
  <c r="G7" i="6"/>
  <c r="G6" i="6"/>
  <c r="Q9" i="3"/>
  <c r="Q8" i="3"/>
  <c r="AF17" i="4" l="1"/>
  <c r="AG17" i="4" s="1"/>
  <c r="J34" i="5"/>
  <c r="K34" i="5" s="1"/>
  <c r="M12" i="5"/>
  <c r="M11" i="5"/>
  <c r="M10" i="5"/>
  <c r="M9" i="5"/>
  <c r="L10" i="5"/>
  <c r="L9" i="5" s="1"/>
  <c r="M16" i="4"/>
  <c r="N19" i="4"/>
  <c r="N17" i="4"/>
  <c r="J6" i="4"/>
  <c r="M18" i="4"/>
  <c r="N18" i="4" s="1"/>
  <c r="M17" i="4"/>
  <c r="M15" i="4" s="1"/>
  <c r="O15" i="4" s="1"/>
  <c r="N16" i="4" l="1"/>
  <c r="O16" i="4"/>
  <c r="O17" i="4"/>
  <c r="N15" i="4"/>
</calcChain>
</file>

<file path=xl/sharedStrings.xml><?xml version="1.0" encoding="utf-8"?>
<sst xmlns="http://schemas.openxmlformats.org/spreadsheetml/2006/main" count="378" uniqueCount="92">
  <si>
    <t>Refrigerator</t>
  </si>
  <si>
    <t>Washing Machine</t>
  </si>
  <si>
    <t>Household Appliance/ Equipment</t>
  </si>
  <si>
    <t>Owned %</t>
  </si>
  <si>
    <t>Not Owned %</t>
  </si>
  <si>
    <t>Not Stated %</t>
  </si>
  <si>
    <t>Television Set</t>
  </si>
  <si>
    <t>Telephone Landline</t>
  </si>
  <si>
    <t>Telephone- Cellular/Mobile</t>
  </si>
  <si>
    <t>Computer/Laptop</t>
  </si>
  <si>
    <t>Video/VCR</t>
  </si>
  <si>
    <t>Electric Iron</t>
  </si>
  <si>
    <t>Microwave</t>
  </si>
  <si>
    <t>Radio/Stero</t>
  </si>
  <si>
    <t>Cable</t>
  </si>
  <si>
    <t>Water Heater( Solar, Gas, Electric)</t>
  </si>
  <si>
    <t>Air Conditioner</t>
  </si>
  <si>
    <t>DVD/MP3 Player</t>
  </si>
  <si>
    <t>Satellite Dish</t>
  </si>
  <si>
    <t>Clothes Dryer</t>
  </si>
  <si>
    <t>Dish Washer</t>
  </si>
  <si>
    <t xml:space="preserve">Generator Gas/Electric </t>
  </si>
  <si>
    <t>Android TV Box</t>
  </si>
  <si>
    <t>Electric/Gas Stove</t>
  </si>
  <si>
    <t>..</t>
  </si>
  <si>
    <t xml:space="preserve">            Labour Force Census and Intercensal Count, 2018</t>
  </si>
  <si>
    <t>Appliances in households, 2011, 2018</t>
  </si>
  <si>
    <t>Symbol: .. = n/a in time series</t>
  </si>
  <si>
    <t>Freezer</t>
  </si>
  <si>
    <t>Source: Housing and Population Census, 2011 &amp; 2023</t>
  </si>
  <si>
    <t>Use of appliances/equipment and other facilities:Solar Water Heater</t>
  </si>
  <si>
    <t xml:space="preserve"> </t>
  </si>
  <si>
    <t>Frequency</t>
  </si>
  <si>
    <t>Percent</t>
  </si>
  <si>
    <t>Valid Percent</t>
  </si>
  <si>
    <t>Cumulative Percent</t>
  </si>
  <si>
    <t>Valid</t>
  </si>
  <si>
    <t>0</t>
  </si>
  <si>
    <t>1</t>
  </si>
  <si>
    <t>Total</t>
  </si>
  <si>
    <t>Missing</t>
  </si>
  <si>
    <t>System</t>
  </si>
  <si>
    <t>Use of appliances/equipment and other facilities:Gas Water Heater</t>
  </si>
  <si>
    <t>Use of appliances/equipment and other facilities:Electric Water Heater</t>
  </si>
  <si>
    <t>Total Water Heater</t>
  </si>
  <si>
    <t>Use of appliances/equipment and other facilities:Gas Generator</t>
  </si>
  <si>
    <t>Use of appliances/equipment and other facilities:Electric Generator</t>
  </si>
  <si>
    <t>Use of appliances/equipment and other facilities:TV/ Television/Smart Television * Alias Yes or No Crosstabulation</t>
  </si>
  <si>
    <t>Count</t>
  </si>
  <si>
    <t>Alias Yes or No</t>
  </si>
  <si>
    <t>Yes</t>
  </si>
  <si>
    <t>No</t>
  </si>
  <si>
    <t>Use of appliances/equipment and other facilities:TV/ Television/Smart Television</t>
  </si>
  <si>
    <t>Use of appliances/equipment and other facilities:Radio/Stereo * Alias Yes or No Crosstabulation</t>
  </si>
  <si>
    <t>Use of appliances/equipment and other facilities:Radio/Stereo</t>
  </si>
  <si>
    <t>Use of appliances/equipment and other facilities:Fixed Line Telephone * Alias Yes or No Crosstabulation</t>
  </si>
  <si>
    <t>Use of appliances/equipment and other facilities:Fixed Line Telephone</t>
  </si>
  <si>
    <t>Use of appliances/equipment and other facilities:Mobile/Cellular phone * Alias Yes or No Crosstabulation</t>
  </si>
  <si>
    <t>Use of appliances/equipment and other facilities:Mobile/Cellular phone</t>
  </si>
  <si>
    <t>Use of appliances/equipment and other facilities:Personal Computer * Alias Yes or No Crosstabulation</t>
  </si>
  <si>
    <t>Use of appliances/equipment and other facilities:Personal Computer</t>
  </si>
  <si>
    <t>Use of appliances/equipment and other facilities:VCR * Alias Yes or No Crosstabulation</t>
  </si>
  <si>
    <t>Use of appliances/equipment and other facilities:VCR</t>
  </si>
  <si>
    <t>Use of appliances/equipment and other facilities:DVD/MP3 Player * Alias Yes or No Crosstabulation</t>
  </si>
  <si>
    <t>Use of appliances/equipment and other facilities:DVD/MP3 Player</t>
  </si>
  <si>
    <t>Use of appliances/equipment and other facilities:Stove (Gas/Electric) * Alias Yes or No Crosstabulation</t>
  </si>
  <si>
    <t>Use of appliances/equipment and other facilities:Stove (Gas/Electric)</t>
  </si>
  <si>
    <t>Use of appliances/equipment and other facilities:Microwave * Alias Yes or No Crosstabulation</t>
  </si>
  <si>
    <t>Use of appliances/equipment and other facilities:Microwave</t>
  </si>
  <si>
    <t>Use of appliances/equipment and other facilities:Refrigerator * Alias Yes or No Crosstabulation</t>
  </si>
  <si>
    <t>Use of appliances/equipment and other facilities:Refrigerator</t>
  </si>
  <si>
    <t>Use of appliances/equipment and other facilities:Freezer * Alias Yes or No Crosstabulation</t>
  </si>
  <si>
    <t>Use of appliances/equipment and other facilities:Freezer</t>
  </si>
  <si>
    <t>Use of appliances/equipment and other facilities:Cable TV/ Satellite * Alias Yes or No Crosstabulation</t>
  </si>
  <si>
    <t>Use of appliances/equipment and other facilities:Cable TV/ Satellite</t>
  </si>
  <si>
    <t>Use of appliances/equipment and other facilities:Satellite Dish * Alias Yes or No Crosstabulation</t>
  </si>
  <si>
    <t>Use of appliances/equipment and other facilities:Satellite Dish</t>
  </si>
  <si>
    <t>Use of appliances/equipment and other facilities:Solar Water Heater * Alias Yes or No Crosstabulation</t>
  </si>
  <si>
    <t>Use of appliances/equipment and other facilities:Gas Water Heater * Alias Yes or No Crosstabulation</t>
  </si>
  <si>
    <t>Use of appliances/equipment and other facilities:Electric Water Heater * Alias Yes or No Crosstabulation</t>
  </si>
  <si>
    <t>Use of appliances/equipment and other facilities:Android Device (Fire Stick, Rok * Alias Yes or No Crosstabulation</t>
  </si>
  <si>
    <t>Use of appliances/equipment and other facilities:Android Device (Fire Stick, Rok</t>
  </si>
  <si>
    <t>Use of appliances/equipment and other facilities:Washing Machine * Alias Yes or No Crosstabulation</t>
  </si>
  <si>
    <t>Use of appliances/equipment and other facilities:Washing Machine</t>
  </si>
  <si>
    <t>Use of appliances/equipment and other facilities:Clothes Dryer * Alias Yes or No Crosstabulation</t>
  </si>
  <si>
    <t>Use of appliances/equipment and other facilities:Clothes Dryer</t>
  </si>
  <si>
    <t>Use of appliances/equipment and other facilities:Dishwasher * Alias Yes or No Crosstabulation</t>
  </si>
  <si>
    <t>Use of appliances/equipment and other facilities:Dishwasher</t>
  </si>
  <si>
    <t>Use of appliances/equipment and other facilities:Air Conditioner * Alias Yes or No Crosstabulation</t>
  </si>
  <si>
    <t>Use of appliances/equipment and other facilities:Air Conditioner</t>
  </si>
  <si>
    <t>Use of appliances/equipment and other facilities:Electric Generator * Alias Yes or No Crosstabulation</t>
  </si>
  <si>
    <t>Use of appliances/equipment and other facilities:Gas Generator * Alias Yes or No Crosstabulation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</si>
</sst>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.0"/>
    <numFmt numFmtId="165" formatCode="0.0"/>
    <numFmt numFmtId="166" formatCode="###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</font>
    <font>
      <sz val="9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7">
    <xf numFmtId="0" fontId="0" fillId="0" borderId="0"/>
    <xf numFmtId="0" fontId="3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</cellStyleXfs>
  <cellXfs count="21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10" xfId="0" applyFont="1" applyBorder="1"/>
    <xf numFmtId="165" fontId="1" fillId="0" borderId="10" xfId="0" applyNumberFormat="1" applyFont="1" applyBorder="1"/>
    <xf numFmtId="0" fontId="1" fillId="0" borderId="11" xfId="0" applyFont="1" applyBorder="1"/>
    <xf numFmtId="165" fontId="1" fillId="0" borderId="4" xfId="0" applyNumberFormat="1" applyFont="1" applyBorder="1"/>
    <xf numFmtId="165" fontId="1" fillId="0" borderId="9" xfId="0" applyNumberFormat="1" applyFont="1" applyBorder="1"/>
    <xf numFmtId="0" fontId="1" fillId="0" borderId="3" xfId="0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2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16" xfId="0" applyFont="1" applyBorder="1"/>
    <xf numFmtId="164" fontId="4" fillId="0" borderId="4" xfId="1" applyNumberFormat="1" applyFont="1" applyBorder="1" applyAlignment="1">
      <alignment horizontal="right" vertical="top"/>
    </xf>
    <xf numFmtId="0" fontId="8" fillId="0" borderId="0" xfId="2"/>
    <xf numFmtId="0" fontId="10" fillId="0" borderId="19" xfId="2" applyFont="1" applyBorder="1" applyAlignment="1">
      <alignment horizontal="center" wrapText="1"/>
    </xf>
    <xf numFmtId="0" fontId="10" fillId="0" borderId="20" xfId="2" applyFont="1" applyBorder="1" applyAlignment="1">
      <alignment horizontal="center" wrapText="1"/>
    </xf>
    <xf numFmtId="0" fontId="10" fillId="0" borderId="21" xfId="2" applyFont="1" applyBorder="1" applyAlignment="1">
      <alignment horizontal="center" wrapText="1"/>
    </xf>
    <xf numFmtId="0" fontId="10" fillId="0" borderId="23" xfId="2" applyFont="1" applyBorder="1" applyAlignment="1">
      <alignment horizontal="left" vertical="top" wrapText="1"/>
    </xf>
    <xf numFmtId="166" fontId="10" fillId="0" borderId="24" xfId="2" applyNumberFormat="1" applyFont="1" applyBorder="1" applyAlignment="1">
      <alignment horizontal="right" vertical="top"/>
    </xf>
    <xf numFmtId="164" fontId="10" fillId="0" borderId="25" xfId="2" applyNumberFormat="1" applyFont="1" applyBorder="1" applyAlignment="1">
      <alignment horizontal="right" vertical="top"/>
    </xf>
    <xf numFmtId="164" fontId="10" fillId="0" borderId="26" xfId="2" applyNumberFormat="1" applyFont="1" applyBorder="1" applyAlignment="1">
      <alignment horizontal="right" vertical="top"/>
    </xf>
    <xf numFmtId="0" fontId="10" fillId="0" borderId="28" xfId="2" applyFont="1" applyBorder="1" applyAlignment="1">
      <alignment horizontal="left" vertical="top" wrapText="1"/>
    </xf>
    <xf numFmtId="166" fontId="10" fillId="0" borderId="29" xfId="2" applyNumberFormat="1" applyFont="1" applyBorder="1" applyAlignment="1">
      <alignment horizontal="right" vertical="top"/>
    </xf>
    <xf numFmtId="164" fontId="10" fillId="0" borderId="30" xfId="2" applyNumberFormat="1" applyFont="1" applyBorder="1" applyAlignment="1">
      <alignment horizontal="right" vertical="top"/>
    </xf>
    <xf numFmtId="164" fontId="10" fillId="0" borderId="31" xfId="2" applyNumberFormat="1" applyFont="1" applyBorder="1" applyAlignment="1">
      <alignment horizontal="right" vertical="top"/>
    </xf>
    <xf numFmtId="0" fontId="8" fillId="0" borderId="31" xfId="2" applyBorder="1" applyAlignment="1">
      <alignment horizontal="center" vertical="center"/>
    </xf>
    <xf numFmtId="0" fontId="10" fillId="0" borderId="27" xfId="2" applyFont="1" applyBorder="1" applyAlignment="1">
      <alignment horizontal="left" vertical="top" wrapText="1"/>
    </xf>
    <xf numFmtId="0" fontId="8" fillId="0" borderId="30" xfId="2" applyBorder="1" applyAlignment="1">
      <alignment horizontal="center" vertical="center"/>
    </xf>
    <xf numFmtId="166" fontId="10" fillId="0" borderId="34" xfId="2" applyNumberFormat="1" applyFont="1" applyBorder="1" applyAlignment="1">
      <alignment horizontal="right" vertical="top"/>
    </xf>
    <xf numFmtId="164" fontId="10" fillId="0" borderId="35" xfId="2" applyNumberFormat="1" applyFont="1" applyBorder="1" applyAlignment="1">
      <alignment horizontal="right" vertical="top"/>
    </xf>
    <xf numFmtId="0" fontId="8" fillId="0" borderId="35" xfId="2" applyBorder="1" applyAlignment="1">
      <alignment horizontal="center" vertical="center"/>
    </xf>
    <xf numFmtId="0" fontId="8" fillId="0" borderId="36" xfId="2" applyBorder="1" applyAlignment="1">
      <alignment horizontal="center" vertical="center"/>
    </xf>
    <xf numFmtId="0" fontId="8" fillId="0" borderId="0" xfId="3"/>
    <xf numFmtId="0" fontId="10" fillId="0" borderId="19" xfId="3" applyFont="1" applyBorder="1" applyAlignment="1">
      <alignment horizontal="center" wrapText="1"/>
    </xf>
    <xf numFmtId="0" fontId="10" fillId="0" borderId="20" xfId="3" applyFont="1" applyBorder="1" applyAlignment="1">
      <alignment horizontal="center" wrapText="1"/>
    </xf>
    <xf numFmtId="0" fontId="10" fillId="0" borderId="21" xfId="3" applyFont="1" applyBorder="1" applyAlignment="1">
      <alignment horizontal="center" wrapText="1"/>
    </xf>
    <xf numFmtId="0" fontId="10" fillId="0" borderId="23" xfId="3" applyFont="1" applyBorder="1" applyAlignment="1">
      <alignment horizontal="left" vertical="top" wrapText="1"/>
    </xf>
    <xf numFmtId="166" fontId="10" fillId="0" borderId="24" xfId="3" applyNumberFormat="1" applyFont="1" applyBorder="1" applyAlignment="1">
      <alignment horizontal="right" vertical="top"/>
    </xf>
    <xf numFmtId="164" fontId="10" fillId="0" borderId="25" xfId="3" applyNumberFormat="1" applyFont="1" applyBorder="1" applyAlignment="1">
      <alignment horizontal="right" vertical="top"/>
    </xf>
    <xf numFmtId="164" fontId="10" fillId="0" borderId="26" xfId="3" applyNumberFormat="1" applyFont="1" applyBorder="1" applyAlignment="1">
      <alignment horizontal="right" vertical="top"/>
    </xf>
    <xf numFmtId="0" fontId="10" fillId="0" borderId="28" xfId="3" applyFont="1" applyBorder="1" applyAlignment="1">
      <alignment horizontal="left" vertical="top" wrapText="1"/>
    </xf>
    <xf numFmtId="166" fontId="10" fillId="0" borderId="29" xfId="3" applyNumberFormat="1" applyFont="1" applyBorder="1" applyAlignment="1">
      <alignment horizontal="right" vertical="top"/>
    </xf>
    <xf numFmtId="164" fontId="10" fillId="0" borderId="30" xfId="3" applyNumberFormat="1" applyFont="1" applyBorder="1" applyAlignment="1">
      <alignment horizontal="right" vertical="top"/>
    </xf>
    <xf numFmtId="164" fontId="10" fillId="0" borderId="31" xfId="3" applyNumberFormat="1" applyFont="1" applyBorder="1" applyAlignment="1">
      <alignment horizontal="right" vertical="top"/>
    </xf>
    <xf numFmtId="0" fontId="8" fillId="0" borderId="31" xfId="3" applyBorder="1" applyAlignment="1">
      <alignment horizontal="center" vertical="center"/>
    </xf>
    <xf numFmtId="0" fontId="10" fillId="0" borderId="27" xfId="3" applyFont="1" applyBorder="1" applyAlignment="1">
      <alignment horizontal="left" vertical="top" wrapText="1"/>
    </xf>
    <xf numFmtId="0" fontId="8" fillId="0" borderId="30" xfId="3" applyBorder="1" applyAlignment="1">
      <alignment horizontal="center" vertical="center"/>
    </xf>
    <xf numFmtId="166" fontId="10" fillId="0" borderId="34" xfId="3" applyNumberFormat="1" applyFont="1" applyBorder="1" applyAlignment="1">
      <alignment horizontal="right" vertical="top"/>
    </xf>
    <xf numFmtId="164" fontId="10" fillId="0" borderId="35" xfId="3" applyNumberFormat="1" applyFont="1" applyBorder="1" applyAlignment="1">
      <alignment horizontal="right" vertical="top"/>
    </xf>
    <xf numFmtId="0" fontId="8" fillId="0" borderId="35" xfId="3" applyBorder="1" applyAlignment="1">
      <alignment horizontal="center" vertical="center"/>
    </xf>
    <xf numFmtId="0" fontId="8" fillId="0" borderId="36" xfId="3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22" xfId="2" applyFont="1" applyBorder="1" applyAlignment="1">
      <alignment horizontal="left" vertical="top" wrapText="1"/>
    </xf>
    <xf numFmtId="0" fontId="8" fillId="0" borderId="27" xfId="2" applyFont="1" applyBorder="1" applyAlignment="1">
      <alignment horizontal="center" vertical="center"/>
    </xf>
    <xf numFmtId="0" fontId="10" fillId="0" borderId="32" xfId="2" applyFont="1" applyBorder="1" applyAlignment="1">
      <alignment horizontal="left" vertical="top" wrapText="1"/>
    </xf>
    <xf numFmtId="0" fontId="8" fillId="0" borderId="33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8" fillId="0" borderId="17" xfId="2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/>
    </xf>
    <xf numFmtId="0" fontId="9" fillId="0" borderId="39" xfId="3" applyFont="1" applyBorder="1" applyAlignment="1">
      <alignment horizontal="center" vertical="center" wrapText="1"/>
    </xf>
    <xf numFmtId="0" fontId="8" fillId="0" borderId="38" xfId="3" applyBorder="1" applyAlignment="1">
      <alignment horizontal="center" vertical="center" wrapText="1"/>
    </xf>
    <xf numFmtId="0" fontId="8" fillId="0" borderId="18" xfId="3" applyBorder="1" applyAlignment="1">
      <alignment horizontal="center" vertical="center" wrapText="1"/>
    </xf>
    <xf numFmtId="0" fontId="10" fillId="0" borderId="22" xfId="3" applyFont="1" applyBorder="1" applyAlignment="1">
      <alignment horizontal="left" vertical="top" wrapText="1"/>
    </xf>
    <xf numFmtId="0" fontId="10" fillId="0" borderId="27" xfId="3" applyFont="1" applyBorder="1" applyAlignment="1">
      <alignment horizontal="left" vertical="top" wrapText="1"/>
    </xf>
    <xf numFmtId="0" fontId="10" fillId="0" borderId="37" xfId="3" applyFont="1" applyBorder="1" applyAlignment="1">
      <alignment horizontal="left" vertical="top" wrapText="1"/>
    </xf>
    <xf numFmtId="0" fontId="10" fillId="0" borderId="33" xfId="3" applyFont="1" applyBorder="1" applyAlignment="1">
      <alignment horizontal="left" vertical="top" wrapText="1"/>
    </xf>
    <xf numFmtId="0" fontId="8" fillId="0" borderId="27" xfId="3" applyFont="1" applyBorder="1" applyAlignment="1">
      <alignment horizontal="center" vertical="center"/>
    </xf>
    <xf numFmtId="0" fontId="10" fillId="0" borderId="32" xfId="3" applyFont="1" applyBorder="1" applyAlignment="1">
      <alignment horizontal="left" vertical="top" wrapText="1"/>
    </xf>
    <xf numFmtId="0" fontId="8" fillId="0" borderId="33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/>
    </xf>
    <xf numFmtId="0" fontId="8" fillId="0" borderId="17" xfId="3" applyBorder="1" applyAlignment="1">
      <alignment horizontal="center" vertical="center" wrapText="1"/>
    </xf>
    <xf numFmtId="0" fontId="8" fillId="0" borderId="18" xfId="3" applyFont="1" applyBorder="1" applyAlignment="1">
      <alignment horizontal="center" vertical="center"/>
    </xf>
    <xf numFmtId="0" fontId="1" fillId="2" borderId="4" xfId="0" applyFont="1" applyFill="1" applyBorder="1"/>
    <xf numFmtId="0" fontId="9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0" borderId="40" xfId="1" applyFont="1" applyBorder="1" applyAlignment="1">
      <alignment horizontal="left" wrapText="1"/>
    </xf>
    <xf numFmtId="0" fontId="4" fillId="0" borderId="41" xfId="1" applyFont="1" applyBorder="1" applyAlignment="1">
      <alignment horizontal="left" wrapText="1"/>
    </xf>
    <xf numFmtId="0" fontId="4" fillId="0" borderId="42" xfId="1" applyFont="1" applyBorder="1" applyAlignment="1">
      <alignment horizontal="center" wrapText="1"/>
    </xf>
    <xf numFmtId="0" fontId="4" fillId="0" borderId="43" xfId="1" applyFont="1" applyBorder="1" applyAlignment="1">
      <alignment horizontal="center" wrapText="1"/>
    </xf>
    <xf numFmtId="0" fontId="4" fillId="0" borderId="44" xfId="1" applyFont="1" applyBorder="1" applyAlignment="1">
      <alignment horizontal="center" wrapText="1"/>
    </xf>
    <xf numFmtId="0" fontId="4" fillId="0" borderId="45" xfId="1" applyFont="1" applyBorder="1" applyAlignment="1">
      <alignment horizontal="left" wrapText="1"/>
    </xf>
    <xf numFmtId="0" fontId="4" fillId="0" borderId="46" xfId="1" applyFont="1" applyBorder="1" applyAlignment="1">
      <alignment horizontal="left" wrapText="1"/>
    </xf>
    <xf numFmtId="0" fontId="4" fillId="0" borderId="47" xfId="1" applyFont="1" applyBorder="1" applyAlignment="1">
      <alignment horizontal="center" wrapText="1"/>
    </xf>
    <xf numFmtId="0" fontId="4" fillId="0" borderId="48" xfId="1" applyFont="1" applyBorder="1" applyAlignment="1">
      <alignment horizontal="center" wrapText="1"/>
    </xf>
    <xf numFmtId="0" fontId="4" fillId="0" borderId="49" xfId="1" applyFont="1" applyBorder="1" applyAlignment="1">
      <alignment horizontal="center" wrapText="1"/>
    </xf>
    <xf numFmtId="0" fontId="4" fillId="0" borderId="40" xfId="1" applyFont="1" applyBorder="1" applyAlignment="1">
      <alignment horizontal="left" vertical="top" wrapText="1"/>
    </xf>
    <xf numFmtId="0" fontId="4" fillId="0" borderId="41" xfId="1" applyFont="1" applyBorder="1" applyAlignment="1">
      <alignment horizontal="left" vertical="top"/>
    </xf>
    <xf numFmtId="166" fontId="4" fillId="0" borderId="50" xfId="1" applyNumberFormat="1" applyFont="1" applyBorder="1" applyAlignment="1">
      <alignment horizontal="right" vertical="top"/>
    </xf>
    <xf numFmtId="166" fontId="4" fillId="0" borderId="51" xfId="1" applyNumberFormat="1" applyFont="1" applyBorder="1" applyAlignment="1">
      <alignment horizontal="right" vertical="top"/>
    </xf>
    <xf numFmtId="166" fontId="4" fillId="0" borderId="52" xfId="1" applyNumberFormat="1" applyFont="1" applyBorder="1" applyAlignment="1">
      <alignment horizontal="right" vertical="top"/>
    </xf>
    <xf numFmtId="0" fontId="4" fillId="0" borderId="53" xfId="1" applyFont="1" applyBorder="1" applyAlignment="1">
      <alignment horizontal="left" vertical="top" wrapText="1"/>
    </xf>
    <xf numFmtId="0" fontId="4" fillId="0" borderId="54" xfId="1" applyFont="1" applyBorder="1" applyAlignment="1">
      <alignment horizontal="left" vertical="top"/>
    </xf>
    <xf numFmtId="166" fontId="4" fillId="0" borderId="55" xfId="1" applyNumberFormat="1" applyFont="1" applyBorder="1" applyAlignment="1">
      <alignment horizontal="right" vertical="top"/>
    </xf>
    <xf numFmtId="166" fontId="4" fillId="0" borderId="30" xfId="1" applyNumberFormat="1" applyFont="1" applyBorder="1" applyAlignment="1">
      <alignment horizontal="right" vertical="top"/>
    </xf>
    <xf numFmtId="166" fontId="4" fillId="0" borderId="56" xfId="1" applyNumberFormat="1" applyFont="1" applyBorder="1" applyAlignment="1">
      <alignment horizontal="right" vertical="top"/>
    </xf>
    <xf numFmtId="0" fontId="4" fillId="0" borderId="45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166" fontId="4" fillId="0" borderId="57" xfId="1" applyNumberFormat="1" applyFont="1" applyBorder="1" applyAlignment="1">
      <alignment horizontal="right" vertical="top"/>
    </xf>
    <xf numFmtId="166" fontId="4" fillId="0" borderId="58" xfId="1" applyNumberFormat="1" applyFont="1" applyBorder="1" applyAlignment="1">
      <alignment horizontal="right" vertical="top"/>
    </xf>
    <xf numFmtId="166" fontId="4" fillId="0" borderId="59" xfId="1" applyNumberFormat="1" applyFont="1" applyBorder="1" applyAlignment="1">
      <alignment horizontal="right" vertical="top"/>
    </xf>
    <xf numFmtId="0" fontId="1" fillId="3" borderId="3" xfId="0" applyFont="1" applyFill="1" applyBorder="1"/>
    <xf numFmtId="165" fontId="0" fillId="0" borderId="0" xfId="0" applyNumberFormat="1"/>
    <xf numFmtId="165" fontId="0" fillId="2" borderId="0" xfId="0" applyNumberFormat="1" applyFill="1"/>
    <xf numFmtId="0" fontId="1" fillId="2" borderId="10" xfId="0" applyFont="1" applyFill="1" applyBorder="1"/>
    <xf numFmtId="165" fontId="1" fillId="2" borderId="4" xfId="0" applyNumberFormat="1" applyFont="1" applyFill="1" applyBorder="1"/>
    <xf numFmtId="0" fontId="9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left" vertical="top" wrapText="1"/>
    </xf>
    <xf numFmtId="0" fontId="12" fillId="0" borderId="40" xfId="4" applyFont="1" applyBorder="1" applyAlignment="1">
      <alignment horizontal="left" wrapText="1"/>
    </xf>
    <xf numFmtId="0" fontId="12" fillId="0" borderId="41" xfId="4" applyFont="1" applyBorder="1" applyAlignment="1">
      <alignment horizontal="left" wrapText="1"/>
    </xf>
    <xf numFmtId="0" fontId="12" fillId="0" borderId="42" xfId="4" applyFont="1" applyBorder="1" applyAlignment="1">
      <alignment horizontal="center" wrapText="1"/>
    </xf>
    <xf numFmtId="0" fontId="12" fillId="0" borderId="43" xfId="4" applyFont="1" applyBorder="1" applyAlignment="1">
      <alignment horizontal="center" wrapText="1"/>
    </xf>
    <xf numFmtId="0" fontId="12" fillId="0" borderId="44" xfId="4" applyFont="1" applyBorder="1" applyAlignment="1">
      <alignment horizontal="center" wrapText="1"/>
    </xf>
    <xf numFmtId="0" fontId="12" fillId="0" borderId="45" xfId="4" applyFont="1" applyBorder="1" applyAlignment="1">
      <alignment horizontal="left" wrapText="1"/>
    </xf>
    <xf numFmtId="0" fontId="12" fillId="0" borderId="46" xfId="4" applyFont="1" applyBorder="1" applyAlignment="1">
      <alignment horizontal="left" wrapText="1"/>
    </xf>
    <xf numFmtId="0" fontId="12" fillId="0" borderId="47" xfId="4" applyFont="1" applyBorder="1" applyAlignment="1">
      <alignment horizontal="center" wrapText="1"/>
    </xf>
    <xf numFmtId="0" fontId="12" fillId="0" borderId="48" xfId="4" applyFont="1" applyBorder="1" applyAlignment="1">
      <alignment horizontal="center" wrapText="1"/>
    </xf>
    <xf numFmtId="0" fontId="12" fillId="0" borderId="49" xfId="4" applyFont="1" applyBorder="1" applyAlignment="1">
      <alignment horizontal="center" wrapText="1"/>
    </xf>
    <xf numFmtId="0" fontId="12" fillId="0" borderId="40" xfId="4" applyFont="1" applyBorder="1" applyAlignment="1">
      <alignment horizontal="left" vertical="top" wrapText="1"/>
    </xf>
    <xf numFmtId="0" fontId="12" fillId="0" borderId="41" xfId="4" applyFont="1" applyBorder="1" applyAlignment="1">
      <alignment horizontal="left" vertical="top"/>
    </xf>
    <xf numFmtId="166" fontId="12" fillId="0" borderId="50" xfId="4" applyNumberFormat="1" applyFont="1" applyBorder="1" applyAlignment="1">
      <alignment horizontal="right" vertical="top"/>
    </xf>
    <xf numFmtId="166" fontId="12" fillId="0" borderId="51" xfId="4" applyNumberFormat="1" applyFont="1" applyBorder="1" applyAlignment="1">
      <alignment horizontal="right" vertical="top"/>
    </xf>
    <xf numFmtId="166" fontId="12" fillId="0" borderId="52" xfId="4" applyNumberFormat="1" applyFont="1" applyBorder="1" applyAlignment="1">
      <alignment horizontal="right" vertical="top"/>
    </xf>
    <xf numFmtId="0" fontId="12" fillId="0" borderId="53" xfId="4" applyFont="1" applyBorder="1" applyAlignment="1">
      <alignment horizontal="left" vertical="top" wrapText="1"/>
    </xf>
    <xf numFmtId="0" fontId="12" fillId="0" borderId="54" xfId="4" applyFont="1" applyBorder="1" applyAlignment="1">
      <alignment horizontal="left" vertical="top"/>
    </xf>
    <xf numFmtId="166" fontId="12" fillId="0" borderId="55" xfId="4" applyNumberFormat="1" applyFont="1" applyBorder="1" applyAlignment="1">
      <alignment horizontal="right" vertical="top"/>
    </xf>
    <xf numFmtId="166" fontId="12" fillId="0" borderId="30" xfId="4" applyNumberFormat="1" applyFont="1" applyBorder="1" applyAlignment="1">
      <alignment horizontal="right" vertical="top"/>
    </xf>
    <xf numFmtId="166" fontId="12" fillId="0" borderId="56" xfId="4" applyNumberFormat="1" applyFont="1" applyBorder="1" applyAlignment="1">
      <alignment horizontal="right" vertical="top"/>
    </xf>
    <xf numFmtId="0" fontId="12" fillId="0" borderId="45" xfId="4" applyFont="1" applyBorder="1" applyAlignment="1">
      <alignment horizontal="left" vertical="top" wrapText="1"/>
    </xf>
    <xf numFmtId="0" fontId="12" fillId="0" borderId="46" xfId="4" applyFont="1" applyBorder="1" applyAlignment="1">
      <alignment horizontal="left" vertical="top" wrapText="1"/>
    </xf>
    <xf numFmtId="166" fontId="12" fillId="0" borderId="57" xfId="4" applyNumberFormat="1" applyFont="1" applyBorder="1" applyAlignment="1">
      <alignment horizontal="right" vertical="top"/>
    </xf>
    <xf numFmtId="166" fontId="12" fillId="0" borderId="58" xfId="4" applyNumberFormat="1" applyFont="1" applyBorder="1" applyAlignment="1">
      <alignment horizontal="right" vertical="top"/>
    </xf>
    <xf numFmtId="166" fontId="12" fillId="0" borderId="59" xfId="4" applyNumberFormat="1" applyFont="1" applyBorder="1" applyAlignment="1">
      <alignment horizontal="right" vertical="top"/>
    </xf>
    <xf numFmtId="0" fontId="9" fillId="0" borderId="0" xfId="5" applyFont="1" applyBorder="1" applyAlignment="1">
      <alignment horizontal="center" vertical="center" wrapText="1"/>
    </xf>
    <xf numFmtId="0" fontId="12" fillId="0" borderId="0" xfId="5" applyFont="1" applyBorder="1" applyAlignment="1">
      <alignment horizontal="left" vertical="top" wrapText="1"/>
    </xf>
    <xf numFmtId="0" fontId="12" fillId="0" borderId="40" xfId="5" applyFont="1" applyBorder="1" applyAlignment="1">
      <alignment horizontal="left" wrapText="1"/>
    </xf>
    <xf numFmtId="0" fontId="12" fillId="0" borderId="41" xfId="5" applyFont="1" applyBorder="1" applyAlignment="1">
      <alignment horizontal="left" wrapText="1"/>
    </xf>
    <xf numFmtId="0" fontId="12" fillId="0" borderId="42" xfId="5" applyFont="1" applyBorder="1" applyAlignment="1">
      <alignment horizontal="center" wrapText="1"/>
    </xf>
    <xf numFmtId="0" fontId="12" fillId="0" borderId="43" xfId="5" applyFont="1" applyBorder="1" applyAlignment="1">
      <alignment horizontal="center" wrapText="1"/>
    </xf>
    <xf numFmtId="0" fontId="12" fillId="0" borderId="44" xfId="5" applyFont="1" applyBorder="1" applyAlignment="1">
      <alignment horizontal="center" wrapText="1"/>
    </xf>
    <xf numFmtId="0" fontId="12" fillId="0" borderId="45" xfId="5" applyFont="1" applyBorder="1" applyAlignment="1">
      <alignment horizontal="left" wrapText="1"/>
    </xf>
    <xf numFmtId="0" fontId="12" fillId="0" borderId="46" xfId="5" applyFont="1" applyBorder="1" applyAlignment="1">
      <alignment horizontal="left" wrapText="1"/>
    </xf>
    <xf numFmtId="0" fontId="12" fillId="0" borderId="47" xfId="5" applyFont="1" applyBorder="1" applyAlignment="1">
      <alignment horizontal="center" wrapText="1"/>
    </xf>
    <xf numFmtId="0" fontId="12" fillId="0" borderId="48" xfId="5" applyFont="1" applyBorder="1" applyAlignment="1">
      <alignment horizontal="center" wrapText="1"/>
    </xf>
    <xf numFmtId="0" fontId="12" fillId="0" borderId="49" xfId="5" applyFont="1" applyBorder="1" applyAlignment="1">
      <alignment horizontal="center" wrapText="1"/>
    </xf>
    <xf numFmtId="0" fontId="12" fillId="0" borderId="40" xfId="5" applyFont="1" applyBorder="1" applyAlignment="1">
      <alignment horizontal="left" vertical="top" wrapText="1"/>
    </xf>
    <xf numFmtId="0" fontId="12" fillId="0" borderId="41" xfId="5" applyFont="1" applyBorder="1" applyAlignment="1">
      <alignment horizontal="left" vertical="top"/>
    </xf>
    <xf numFmtId="166" fontId="12" fillId="0" borderId="50" xfId="5" applyNumberFormat="1" applyFont="1" applyBorder="1" applyAlignment="1">
      <alignment horizontal="right" vertical="top"/>
    </xf>
    <xf numFmtId="166" fontId="12" fillId="0" borderId="51" xfId="5" applyNumberFormat="1" applyFont="1" applyBorder="1" applyAlignment="1">
      <alignment horizontal="right" vertical="top"/>
    </xf>
    <xf numFmtId="166" fontId="12" fillId="0" borderId="52" xfId="5" applyNumberFormat="1" applyFont="1" applyBorder="1" applyAlignment="1">
      <alignment horizontal="right" vertical="top"/>
    </xf>
    <xf numFmtId="0" fontId="12" fillId="0" borderId="53" xfId="5" applyFont="1" applyBorder="1" applyAlignment="1">
      <alignment horizontal="left" vertical="top" wrapText="1"/>
    </xf>
    <xf numFmtId="0" fontId="12" fillId="0" borderId="54" xfId="5" applyFont="1" applyBorder="1" applyAlignment="1">
      <alignment horizontal="left" vertical="top"/>
    </xf>
    <xf numFmtId="166" fontId="12" fillId="0" borderId="55" xfId="5" applyNumberFormat="1" applyFont="1" applyBorder="1" applyAlignment="1">
      <alignment horizontal="right" vertical="top"/>
    </xf>
    <xf numFmtId="166" fontId="12" fillId="0" borderId="30" xfId="5" applyNumberFormat="1" applyFont="1" applyBorder="1" applyAlignment="1">
      <alignment horizontal="right" vertical="top"/>
    </xf>
    <xf numFmtId="166" fontId="12" fillId="0" borderId="56" xfId="5" applyNumberFormat="1" applyFont="1" applyBorder="1" applyAlignment="1">
      <alignment horizontal="right" vertical="top"/>
    </xf>
    <xf numFmtId="0" fontId="12" fillId="0" borderId="45" xfId="5" applyFont="1" applyBorder="1" applyAlignment="1">
      <alignment horizontal="left" vertical="top" wrapText="1"/>
    </xf>
    <xf numFmtId="0" fontId="12" fillId="0" borderId="46" xfId="5" applyFont="1" applyBorder="1" applyAlignment="1">
      <alignment horizontal="left" vertical="top" wrapText="1"/>
    </xf>
    <xf numFmtId="166" fontId="12" fillId="0" borderId="57" xfId="5" applyNumberFormat="1" applyFont="1" applyBorder="1" applyAlignment="1">
      <alignment horizontal="right" vertical="top"/>
    </xf>
    <xf numFmtId="166" fontId="12" fillId="0" borderId="58" xfId="5" applyNumberFormat="1" applyFont="1" applyBorder="1" applyAlignment="1">
      <alignment horizontal="right" vertical="top"/>
    </xf>
    <xf numFmtId="166" fontId="12" fillId="0" borderId="59" xfId="5" applyNumberFormat="1" applyFont="1" applyBorder="1" applyAlignment="1">
      <alignment horizontal="right" vertical="top"/>
    </xf>
    <xf numFmtId="166" fontId="0" fillId="0" borderId="0" xfId="0" applyNumberFormat="1"/>
    <xf numFmtId="0" fontId="1" fillId="3" borderId="5" xfId="0" applyFont="1" applyFill="1" applyBorder="1"/>
    <xf numFmtId="0" fontId="1" fillId="2" borderId="8" xfId="0" applyFont="1" applyFill="1" applyBorder="1"/>
    <xf numFmtId="165" fontId="1" fillId="2" borderId="10" xfId="0" applyNumberFormat="1" applyFont="1" applyFill="1" applyBorder="1"/>
    <xf numFmtId="0" fontId="9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left" vertical="top" wrapText="1"/>
    </xf>
    <xf numFmtId="0" fontId="12" fillId="0" borderId="40" xfId="6" applyFont="1" applyBorder="1" applyAlignment="1">
      <alignment horizontal="left" wrapText="1"/>
    </xf>
    <xf numFmtId="0" fontId="12" fillId="0" borderId="41" xfId="6" applyFont="1" applyBorder="1" applyAlignment="1">
      <alignment horizontal="left" wrapText="1"/>
    </xf>
    <xf numFmtId="0" fontId="12" fillId="0" borderId="42" xfId="6" applyFont="1" applyBorder="1" applyAlignment="1">
      <alignment horizontal="center" wrapText="1"/>
    </xf>
    <xf numFmtId="0" fontId="12" fillId="0" borderId="43" xfId="6" applyFont="1" applyBorder="1" applyAlignment="1">
      <alignment horizontal="center" wrapText="1"/>
    </xf>
    <xf numFmtId="0" fontId="12" fillId="0" borderId="44" xfId="6" applyFont="1" applyBorder="1" applyAlignment="1">
      <alignment horizontal="center" wrapText="1"/>
    </xf>
    <xf numFmtId="0" fontId="12" fillId="0" borderId="45" xfId="6" applyFont="1" applyBorder="1" applyAlignment="1">
      <alignment horizontal="left" wrapText="1"/>
    </xf>
    <xf numFmtId="0" fontId="12" fillId="0" borderId="46" xfId="6" applyFont="1" applyBorder="1" applyAlignment="1">
      <alignment horizontal="left" wrapText="1"/>
    </xf>
    <xf numFmtId="0" fontId="12" fillId="0" borderId="47" xfId="6" applyFont="1" applyBorder="1" applyAlignment="1">
      <alignment horizontal="center" wrapText="1"/>
    </xf>
    <xf numFmtId="0" fontId="12" fillId="0" borderId="48" xfId="6" applyFont="1" applyBorder="1" applyAlignment="1">
      <alignment horizontal="center" wrapText="1"/>
    </xf>
    <xf numFmtId="0" fontId="12" fillId="0" borderId="49" xfId="6" applyFont="1" applyBorder="1" applyAlignment="1">
      <alignment horizontal="center" wrapText="1"/>
    </xf>
    <xf numFmtId="0" fontId="12" fillId="0" borderId="40" xfId="6" applyFont="1" applyBorder="1" applyAlignment="1">
      <alignment horizontal="left" vertical="top" wrapText="1"/>
    </xf>
    <xf numFmtId="0" fontId="12" fillId="0" borderId="41" xfId="6" applyFont="1" applyBorder="1" applyAlignment="1">
      <alignment horizontal="left" vertical="top"/>
    </xf>
    <xf numFmtId="166" fontId="12" fillId="0" borderId="50" xfId="6" applyNumberFormat="1" applyFont="1" applyBorder="1" applyAlignment="1">
      <alignment horizontal="right" vertical="top"/>
    </xf>
    <xf numFmtId="166" fontId="12" fillId="0" borderId="51" xfId="6" applyNumberFormat="1" applyFont="1" applyBorder="1" applyAlignment="1">
      <alignment horizontal="right" vertical="top"/>
    </xf>
    <xf numFmtId="166" fontId="12" fillId="0" borderId="52" xfId="6" applyNumberFormat="1" applyFont="1" applyBorder="1" applyAlignment="1">
      <alignment horizontal="right" vertical="top"/>
    </xf>
    <xf numFmtId="0" fontId="12" fillId="0" borderId="53" xfId="6" applyFont="1" applyBorder="1" applyAlignment="1">
      <alignment horizontal="left" vertical="top" wrapText="1"/>
    </xf>
    <xf numFmtId="0" fontId="12" fillId="0" borderId="54" xfId="6" applyFont="1" applyBorder="1" applyAlignment="1">
      <alignment horizontal="left" vertical="top"/>
    </xf>
    <xf numFmtId="166" fontId="12" fillId="0" borderId="55" xfId="6" applyNumberFormat="1" applyFont="1" applyBorder="1" applyAlignment="1">
      <alignment horizontal="right" vertical="top"/>
    </xf>
    <xf numFmtId="166" fontId="12" fillId="0" borderId="30" xfId="6" applyNumberFormat="1" applyFont="1" applyBorder="1" applyAlignment="1">
      <alignment horizontal="right" vertical="top"/>
    </xf>
    <xf numFmtId="166" fontId="12" fillId="0" borderId="56" xfId="6" applyNumberFormat="1" applyFont="1" applyBorder="1" applyAlignment="1">
      <alignment horizontal="right" vertical="top"/>
    </xf>
    <xf numFmtId="0" fontId="12" fillId="0" borderId="45" xfId="6" applyFont="1" applyBorder="1" applyAlignment="1">
      <alignment horizontal="left" vertical="top" wrapText="1"/>
    </xf>
    <xf numFmtId="0" fontId="12" fillId="0" borderId="46" xfId="6" applyFont="1" applyBorder="1" applyAlignment="1">
      <alignment horizontal="left" vertical="top" wrapText="1"/>
    </xf>
    <xf numFmtId="166" fontId="12" fillId="0" borderId="57" xfId="6" applyNumberFormat="1" applyFont="1" applyBorder="1" applyAlignment="1">
      <alignment horizontal="right" vertical="top"/>
    </xf>
    <xf numFmtId="166" fontId="12" fillId="0" borderId="58" xfId="6" applyNumberFormat="1" applyFont="1" applyBorder="1" applyAlignment="1">
      <alignment horizontal="right" vertical="top"/>
    </xf>
    <xf numFmtId="166" fontId="12" fillId="0" borderId="59" xfId="6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4" xfId="0" applyFont="1" applyBorder="1"/>
    <xf numFmtId="0" fontId="2" fillId="0" borderId="10" xfId="0" applyFont="1" applyBorder="1"/>
    <xf numFmtId="0" fontId="2" fillId="0" borderId="1" xfId="0" applyFont="1" applyBorder="1"/>
  </cellXfs>
  <cellStyles count="7">
    <cellStyle name="Normal" xfId="0" builtinId="0"/>
    <cellStyle name="Normal_Sheet1" xfId="1" xr:uid="{00000000-0005-0000-0000-000001000000}"/>
    <cellStyle name="Normal_Sheet1_1" xfId="2" xr:uid="{92103F08-279B-4019-AD59-14C056944D23}"/>
    <cellStyle name="Normal_Sheet1_2" xfId="4" xr:uid="{7F1B76EC-E109-4A8A-8F86-868D0EF10614}"/>
    <cellStyle name="Normal_workings for generator" xfId="3" xr:uid="{D58064B6-3FB9-4208-A6B7-8CF290912555}"/>
    <cellStyle name="Normal_workings for generator_1" xfId="6" xr:uid="{919094B0-0A0D-4304-A8A2-B51B8CC93FE9}"/>
    <cellStyle name="Normal_workings for heater" xfId="5" xr:uid="{3B40D22E-9D17-456D-A6B0-61C2EE3A6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"/>
  <sheetViews>
    <sheetView tabSelected="1" workbookViewId="0">
      <selection activeCell="H17" sqref="H17:H26"/>
    </sheetView>
  </sheetViews>
  <sheetFormatPr defaultRowHeight="15" customHeight="1" x14ac:dyDescent="0.2"/>
  <cols>
    <col min="1" max="1" width="2.7109375" style="1" customWidth="1"/>
    <col min="2" max="2" width="30.7109375" style="1" customWidth="1"/>
    <col min="3" max="11" width="7.140625" style="1" customWidth="1"/>
    <col min="12" max="16384" width="9.140625" style="1"/>
  </cols>
  <sheetData>
    <row r="1" spans="2:17" ht="15" customHeight="1" x14ac:dyDescent="0.25">
      <c r="B1" s="21" t="s">
        <v>26</v>
      </c>
    </row>
    <row r="2" spans="2:17" ht="15" customHeight="1" thickBot="1" x14ac:dyDescent="0.25"/>
    <row r="3" spans="2:17" ht="15" customHeight="1" x14ac:dyDescent="0.2">
      <c r="B3" s="68" t="s">
        <v>2</v>
      </c>
      <c r="C3" s="64" t="s">
        <v>3</v>
      </c>
      <c r="D3" s="65"/>
      <c r="E3" s="66"/>
      <c r="F3" s="64" t="s">
        <v>4</v>
      </c>
      <c r="G3" s="65"/>
      <c r="H3" s="66"/>
      <c r="I3" s="65" t="s">
        <v>5</v>
      </c>
      <c r="J3" s="65"/>
      <c r="K3" s="67"/>
    </row>
    <row r="4" spans="2:17" ht="15" customHeight="1" thickBot="1" x14ac:dyDescent="0.25">
      <c r="B4" s="69"/>
      <c r="C4" s="17">
        <v>2011</v>
      </c>
      <c r="D4" s="18">
        <v>2018</v>
      </c>
      <c r="E4" s="18">
        <v>2023</v>
      </c>
      <c r="F4" s="18">
        <v>2011</v>
      </c>
      <c r="G4" s="19">
        <v>2018</v>
      </c>
      <c r="H4" s="19">
        <v>2023</v>
      </c>
      <c r="I4" s="18">
        <v>2011</v>
      </c>
      <c r="J4" s="24">
        <v>2018</v>
      </c>
      <c r="K4" s="20">
        <v>2023</v>
      </c>
    </row>
    <row r="5" spans="2:17" ht="15" customHeight="1" x14ac:dyDescent="0.2">
      <c r="B5" s="210">
        <v>2023</v>
      </c>
      <c r="C5" s="211"/>
      <c r="D5" s="212"/>
      <c r="E5" s="212"/>
      <c r="F5" s="212"/>
      <c r="G5" s="213"/>
      <c r="H5" s="213"/>
      <c r="I5" s="212"/>
      <c r="J5" s="212"/>
      <c r="K5" s="214"/>
    </row>
    <row r="6" spans="2:17" ht="15" customHeight="1" x14ac:dyDescent="0.2">
      <c r="B6" s="120" t="s">
        <v>6</v>
      </c>
      <c r="C6" s="9">
        <v>84.111349036402572</v>
      </c>
      <c r="D6" s="2">
        <v>80.5</v>
      </c>
      <c r="E6" s="92">
        <v>77.900000000000006</v>
      </c>
      <c r="F6" s="9">
        <v>15.76017130620985</v>
      </c>
      <c r="G6" s="7">
        <v>18</v>
      </c>
      <c r="H6" s="7">
        <v>21.9</v>
      </c>
      <c r="I6" s="9">
        <v>0.1284796573875803</v>
      </c>
      <c r="J6" s="2">
        <v>1.5</v>
      </c>
      <c r="K6" s="3">
        <v>0.1</v>
      </c>
    </row>
    <row r="7" spans="2:17" ht="15" customHeight="1" x14ac:dyDescent="0.2">
      <c r="B7" s="120" t="s">
        <v>0</v>
      </c>
      <c r="C7" s="10">
        <v>91.691648822269812</v>
      </c>
      <c r="D7" s="2">
        <v>95.2</v>
      </c>
      <c r="E7" s="92">
        <v>96.3</v>
      </c>
      <c r="F7" s="9">
        <v>8.1370449678800867</v>
      </c>
      <c r="G7" s="6">
        <v>3.3</v>
      </c>
      <c r="H7" s="6">
        <v>3.5</v>
      </c>
      <c r="I7" s="9">
        <v>0.17130620985010706</v>
      </c>
      <c r="J7" s="2">
        <v>1.5</v>
      </c>
      <c r="K7" s="3">
        <v>0.1</v>
      </c>
    </row>
    <row r="8" spans="2:17" ht="15" customHeight="1" x14ac:dyDescent="0.2">
      <c r="B8" s="120" t="s">
        <v>1</v>
      </c>
      <c r="C8" s="10">
        <v>64.41113490364026</v>
      </c>
      <c r="D8" s="2">
        <v>74.099999999999994</v>
      </c>
      <c r="E8" s="92">
        <v>76.900000000000006</v>
      </c>
      <c r="F8" s="9">
        <v>35.331905781584581</v>
      </c>
      <c r="G8" s="6">
        <v>24.4</v>
      </c>
      <c r="H8" s="7">
        <v>23</v>
      </c>
      <c r="I8" s="9">
        <v>0.2569593147751606</v>
      </c>
      <c r="J8" s="2">
        <v>1.5</v>
      </c>
      <c r="K8" s="3">
        <v>0.1</v>
      </c>
      <c r="Q8" s="1">
        <f>496/2259*100</f>
        <v>21.956617972554227</v>
      </c>
    </row>
    <row r="9" spans="2:17" ht="15" customHeight="1" x14ac:dyDescent="0.2">
      <c r="B9" s="120" t="s">
        <v>7</v>
      </c>
      <c r="C9" s="10">
        <v>61.070663811563165</v>
      </c>
      <c r="D9" s="2">
        <v>39.4</v>
      </c>
      <c r="E9" s="2">
        <v>29.3</v>
      </c>
      <c r="F9" s="9">
        <v>38.75802997858672</v>
      </c>
      <c r="G9" s="6">
        <v>59.1</v>
      </c>
      <c r="H9" s="123">
        <v>70.599999999999994</v>
      </c>
      <c r="I9" s="9">
        <v>0.17130620985010706</v>
      </c>
      <c r="J9" s="2">
        <v>1.5</v>
      </c>
      <c r="K9" s="3">
        <v>0.1</v>
      </c>
      <c r="Q9" s="1">
        <f>1763/2259*100</f>
        <v>78.043382027445773</v>
      </c>
    </row>
    <row r="10" spans="2:17" ht="15" customHeight="1" x14ac:dyDescent="0.2">
      <c r="B10" s="120" t="s">
        <v>8</v>
      </c>
      <c r="C10" s="10">
        <v>82.312633832976445</v>
      </c>
      <c r="D10" s="2">
        <v>90.1</v>
      </c>
      <c r="E10" s="124">
        <v>95</v>
      </c>
      <c r="F10" s="9">
        <v>17.516059957173447</v>
      </c>
      <c r="G10" s="6">
        <v>8.4</v>
      </c>
      <c r="H10" s="6">
        <v>4.9000000000000004</v>
      </c>
      <c r="I10" s="9">
        <v>0.17130620985010706</v>
      </c>
      <c r="J10" s="2">
        <v>1.5</v>
      </c>
      <c r="K10" s="3">
        <v>0.1</v>
      </c>
    </row>
    <row r="11" spans="2:17" ht="15" customHeight="1" x14ac:dyDescent="0.2">
      <c r="B11" s="120" t="s">
        <v>9</v>
      </c>
      <c r="C11" s="10">
        <v>49.721627408993577</v>
      </c>
      <c r="D11" s="2">
        <v>51.9</v>
      </c>
      <c r="E11" s="92">
        <v>50.8</v>
      </c>
      <c r="F11" s="9">
        <v>50.064239828693793</v>
      </c>
      <c r="G11" s="6">
        <v>46.6</v>
      </c>
      <c r="H11" s="6">
        <v>49.1</v>
      </c>
      <c r="I11" s="9">
        <v>0.21413276231263384</v>
      </c>
      <c r="J11" s="2">
        <v>1.5</v>
      </c>
      <c r="K11" s="3">
        <v>0.1</v>
      </c>
    </row>
    <row r="12" spans="2:17" ht="15" customHeight="1" x14ac:dyDescent="0.2">
      <c r="B12" s="120" t="s">
        <v>23</v>
      </c>
      <c r="C12" s="10">
        <v>95.203426124196994</v>
      </c>
      <c r="D12" s="9">
        <v>94.135939582407815</v>
      </c>
      <c r="E12" s="124">
        <v>98.2</v>
      </c>
      <c r="F12" s="9">
        <v>4.5396145610278378</v>
      </c>
      <c r="G12" s="7">
        <v>4.3980453131941362</v>
      </c>
      <c r="H12" s="7">
        <v>1.6</v>
      </c>
      <c r="I12" s="9">
        <v>0.2569593147751606</v>
      </c>
      <c r="J12" s="25">
        <v>1.4660151043980501</v>
      </c>
      <c r="K12" s="3">
        <v>0.1</v>
      </c>
    </row>
    <row r="13" spans="2:17" ht="15" customHeight="1" x14ac:dyDescent="0.2">
      <c r="B13" s="120" t="s">
        <v>10</v>
      </c>
      <c r="C13" s="10">
        <v>18.929336188436832</v>
      </c>
      <c r="D13" s="2">
        <v>11.7</v>
      </c>
      <c r="E13" s="9">
        <v>4</v>
      </c>
      <c r="F13" s="9">
        <v>80.856531049250535</v>
      </c>
      <c r="G13" s="6">
        <v>86.8</v>
      </c>
      <c r="H13" s="123">
        <v>95.8</v>
      </c>
      <c r="I13" s="9">
        <v>0.21413276231263384</v>
      </c>
      <c r="J13" s="2">
        <v>1.5</v>
      </c>
      <c r="K13" s="3">
        <v>0.1</v>
      </c>
    </row>
    <row r="14" spans="2:17" ht="15" customHeight="1" x14ac:dyDescent="0.2">
      <c r="B14" s="11" t="s">
        <v>11</v>
      </c>
      <c r="C14" s="14" t="s">
        <v>24</v>
      </c>
      <c r="D14" s="2">
        <v>85.4</v>
      </c>
      <c r="E14" s="2" t="s">
        <v>24</v>
      </c>
      <c r="F14" s="15" t="s">
        <v>24</v>
      </c>
      <c r="G14" s="6">
        <v>13.1</v>
      </c>
      <c r="H14" s="6" t="s">
        <v>24</v>
      </c>
      <c r="I14" s="16" t="s">
        <v>24</v>
      </c>
      <c r="J14" s="2">
        <v>1.5</v>
      </c>
      <c r="K14" s="3" t="s">
        <v>24</v>
      </c>
    </row>
    <row r="15" spans="2:17" ht="15" customHeight="1" x14ac:dyDescent="0.2">
      <c r="B15" s="120" t="s">
        <v>12</v>
      </c>
      <c r="C15" s="10">
        <v>57.301927194860816</v>
      </c>
      <c r="D15" s="2">
        <v>61.8</v>
      </c>
      <c r="E15" s="92">
        <v>61.9</v>
      </c>
      <c r="F15" s="9">
        <v>42.441113490364025</v>
      </c>
      <c r="G15" s="6">
        <v>36.700000000000003</v>
      </c>
      <c r="H15" s="7">
        <v>38</v>
      </c>
      <c r="I15" s="9">
        <v>0.2569593147751606</v>
      </c>
      <c r="J15" s="2">
        <v>1.5</v>
      </c>
      <c r="K15" s="3">
        <v>0.1</v>
      </c>
    </row>
    <row r="16" spans="2:17" ht="15" customHeight="1" x14ac:dyDescent="0.2">
      <c r="B16" s="120" t="s">
        <v>13</v>
      </c>
      <c r="C16" s="10">
        <v>86.638115631691647</v>
      </c>
      <c r="D16" s="2">
        <v>70.900000000000006</v>
      </c>
      <c r="E16" s="92">
        <v>65.900000000000006</v>
      </c>
      <c r="F16" s="9">
        <v>13.233404710920771</v>
      </c>
      <c r="G16" s="6">
        <v>27.7</v>
      </c>
      <c r="H16" s="7">
        <v>34</v>
      </c>
      <c r="I16" s="9">
        <v>0.1284796573875803</v>
      </c>
      <c r="J16" s="2">
        <v>1.5</v>
      </c>
      <c r="K16" s="3">
        <v>0.1</v>
      </c>
    </row>
    <row r="17" spans="2:11" ht="15" customHeight="1" x14ac:dyDescent="0.2">
      <c r="B17" s="120" t="s">
        <v>28</v>
      </c>
      <c r="C17" s="10">
        <v>21.58458244111349</v>
      </c>
      <c r="D17" s="2">
        <v>24.6</v>
      </c>
      <c r="E17" s="2">
        <v>30.5</v>
      </c>
      <c r="F17" s="9">
        <v>78.201284796573873</v>
      </c>
      <c r="G17" s="6">
        <v>73.900000000000006</v>
      </c>
      <c r="H17" s="123">
        <v>69.400000000000006</v>
      </c>
      <c r="I17" s="9">
        <v>0.21413276231263384</v>
      </c>
      <c r="J17" s="2">
        <v>1.5</v>
      </c>
      <c r="K17" s="3">
        <v>0.1</v>
      </c>
    </row>
    <row r="18" spans="2:11" ht="15" customHeight="1" x14ac:dyDescent="0.2">
      <c r="B18" s="120" t="s">
        <v>14</v>
      </c>
      <c r="C18" s="10">
        <v>68.265524625267673</v>
      </c>
      <c r="D18" s="2">
        <v>47.4</v>
      </c>
      <c r="E18" s="2">
        <v>29.1</v>
      </c>
      <c r="F18" s="9">
        <v>31.5203426124197</v>
      </c>
      <c r="G18" s="6">
        <v>51.1</v>
      </c>
      <c r="H18" s="123">
        <v>70.8</v>
      </c>
      <c r="I18" s="9">
        <v>0.21413276231263384</v>
      </c>
      <c r="J18" s="2">
        <v>1.5</v>
      </c>
      <c r="K18" s="3">
        <v>0.1</v>
      </c>
    </row>
    <row r="19" spans="2:11" ht="15" customHeight="1" x14ac:dyDescent="0.2">
      <c r="B19" s="120" t="s">
        <v>15</v>
      </c>
      <c r="C19" s="10">
        <v>44.668094218415419</v>
      </c>
      <c r="D19" s="2">
        <v>52.7</v>
      </c>
      <c r="E19" s="92">
        <v>60.7</v>
      </c>
      <c r="F19" s="9">
        <v>55.117773019271951</v>
      </c>
      <c r="G19" s="6">
        <v>45.8</v>
      </c>
      <c r="H19" s="6">
        <v>39.200000000000003</v>
      </c>
      <c r="I19" s="9">
        <v>0.21413276231263384</v>
      </c>
      <c r="J19" s="2">
        <v>1.5</v>
      </c>
      <c r="K19" s="3">
        <v>0.1</v>
      </c>
    </row>
    <row r="20" spans="2:11" ht="15" customHeight="1" x14ac:dyDescent="0.2">
      <c r="B20" s="120" t="s">
        <v>16</v>
      </c>
      <c r="C20" s="10">
        <v>4.1970021413276228</v>
      </c>
      <c r="D20" s="2">
        <v>5.3</v>
      </c>
      <c r="E20" s="2">
        <v>8.3000000000000007</v>
      </c>
      <c r="F20" s="9">
        <v>95.58886509635974</v>
      </c>
      <c r="G20" s="6">
        <v>93.2</v>
      </c>
      <c r="H20" s="123">
        <v>91.6</v>
      </c>
      <c r="I20" s="9">
        <v>0.21413276231263384</v>
      </c>
      <c r="J20" s="2">
        <v>1.5</v>
      </c>
      <c r="K20" s="3">
        <v>0.1</v>
      </c>
    </row>
    <row r="21" spans="2:11" ht="15" customHeight="1" x14ac:dyDescent="0.2">
      <c r="B21" s="120" t="s">
        <v>17</v>
      </c>
      <c r="C21" s="10">
        <v>48.051391862955036</v>
      </c>
      <c r="D21" s="2">
        <v>16.899999999999999</v>
      </c>
      <c r="E21" s="2">
        <v>8.1999999999999993</v>
      </c>
      <c r="F21" s="9">
        <v>51.691648822269812</v>
      </c>
      <c r="G21" s="6">
        <v>81.599999999999994</v>
      </c>
      <c r="H21" s="123">
        <v>91.6</v>
      </c>
      <c r="I21" s="9">
        <v>0.2569593147751606</v>
      </c>
      <c r="J21" s="2">
        <v>1.5</v>
      </c>
      <c r="K21" s="3">
        <v>0.1</v>
      </c>
    </row>
    <row r="22" spans="2:11" ht="15" customHeight="1" x14ac:dyDescent="0.2">
      <c r="B22" s="120" t="s">
        <v>18</v>
      </c>
      <c r="C22" s="10">
        <v>6.9379014989293362</v>
      </c>
      <c r="D22" s="2">
        <v>3.3</v>
      </c>
      <c r="E22" s="2">
        <v>1.9</v>
      </c>
      <c r="F22" s="9">
        <v>92.847965738758035</v>
      </c>
      <c r="G22" s="6">
        <v>95.2</v>
      </c>
      <c r="H22" s="123">
        <v>97.9</v>
      </c>
      <c r="I22" s="9">
        <v>0.21413276231263384</v>
      </c>
      <c r="J22" s="2">
        <v>1.5</v>
      </c>
      <c r="K22" s="3">
        <v>0.1</v>
      </c>
    </row>
    <row r="23" spans="2:11" ht="15" customHeight="1" x14ac:dyDescent="0.2">
      <c r="B23" s="120" t="s">
        <v>19</v>
      </c>
      <c r="C23" s="10">
        <v>4.2826552462526761</v>
      </c>
      <c r="D23" s="2">
        <v>4.8</v>
      </c>
      <c r="E23" s="2">
        <v>7.2</v>
      </c>
      <c r="F23" s="9">
        <v>95.503211991434682</v>
      </c>
      <c r="G23" s="6">
        <v>93.7</v>
      </c>
      <c r="H23" s="123">
        <v>92.7</v>
      </c>
      <c r="I23" s="9">
        <v>0.21413276231263384</v>
      </c>
      <c r="J23" s="2">
        <v>1.5</v>
      </c>
      <c r="K23" s="3">
        <v>0.1</v>
      </c>
    </row>
    <row r="24" spans="2:11" ht="15" customHeight="1" x14ac:dyDescent="0.2">
      <c r="B24" s="120" t="s">
        <v>20</v>
      </c>
      <c r="C24" s="10">
        <v>5.5246252676659529</v>
      </c>
      <c r="D24" s="2">
        <v>5.6</v>
      </c>
      <c r="E24" s="2">
        <v>4.9000000000000004</v>
      </c>
      <c r="F24" s="9">
        <v>94.261241970021416</v>
      </c>
      <c r="G24" s="7">
        <v>93</v>
      </c>
      <c r="H24" s="182">
        <v>95</v>
      </c>
      <c r="I24" s="9">
        <v>0.21413276231263384</v>
      </c>
      <c r="J24" s="2">
        <v>1.5</v>
      </c>
      <c r="K24" s="3">
        <v>0.1</v>
      </c>
    </row>
    <row r="25" spans="2:11" ht="15" customHeight="1" x14ac:dyDescent="0.2">
      <c r="B25" s="120" t="s">
        <v>21</v>
      </c>
      <c r="C25" s="10">
        <v>2.5695931477516059</v>
      </c>
      <c r="D25" s="2">
        <v>5.6</v>
      </c>
      <c r="E25" s="2">
        <v>7.5</v>
      </c>
      <c r="F25" s="9">
        <v>97.216274089935766</v>
      </c>
      <c r="G25" s="7">
        <v>93</v>
      </c>
      <c r="H25" s="182">
        <v>92.4</v>
      </c>
      <c r="I25" s="9">
        <v>0.21413276231263384</v>
      </c>
      <c r="J25" s="2">
        <v>1.5</v>
      </c>
      <c r="K25" s="3">
        <v>0.1</v>
      </c>
    </row>
    <row r="26" spans="2:11" ht="15" customHeight="1" thickBot="1" x14ac:dyDescent="0.25">
      <c r="B26" s="180" t="s">
        <v>22</v>
      </c>
      <c r="C26" s="12" t="s">
        <v>24</v>
      </c>
      <c r="D26" s="8">
        <v>15.9</v>
      </c>
      <c r="E26" s="8">
        <v>30.5</v>
      </c>
      <c r="F26" s="13" t="s">
        <v>24</v>
      </c>
      <c r="G26" s="5">
        <v>82.6</v>
      </c>
      <c r="H26" s="181">
        <v>69.400000000000006</v>
      </c>
      <c r="I26" s="13" t="s">
        <v>24</v>
      </c>
      <c r="J26" s="8">
        <v>1.5</v>
      </c>
      <c r="K26" s="4">
        <v>0.1</v>
      </c>
    </row>
    <row r="27" spans="2:11" ht="15" customHeight="1" x14ac:dyDescent="0.2">
      <c r="B27" s="22" t="s">
        <v>27</v>
      </c>
      <c r="C27" s="22"/>
      <c r="D27" s="22"/>
      <c r="E27" s="22"/>
      <c r="F27" s="22"/>
      <c r="G27" s="22"/>
      <c r="H27" s="23"/>
    </row>
    <row r="28" spans="2:11" ht="15" customHeight="1" x14ac:dyDescent="0.2">
      <c r="B28" s="22"/>
      <c r="C28" s="22"/>
      <c r="D28" s="22"/>
      <c r="E28" s="22"/>
      <c r="F28" s="22"/>
      <c r="G28" s="22"/>
      <c r="H28" s="23"/>
    </row>
    <row r="29" spans="2:11" ht="15" customHeight="1" x14ac:dyDescent="0.2">
      <c r="B29" s="22" t="s">
        <v>29</v>
      </c>
      <c r="C29" s="22"/>
      <c r="D29" s="22"/>
      <c r="E29" s="22"/>
      <c r="F29" s="22"/>
      <c r="G29" s="22"/>
      <c r="H29" s="23"/>
    </row>
    <row r="30" spans="2:11" ht="15" customHeight="1" x14ac:dyDescent="0.2">
      <c r="B30" s="22" t="s">
        <v>25</v>
      </c>
      <c r="C30" s="22"/>
      <c r="D30" s="22"/>
      <c r="E30" s="22"/>
      <c r="F30" s="22"/>
      <c r="G30" s="22"/>
      <c r="H30" s="23"/>
    </row>
  </sheetData>
  <customSheetViews>
    <customSheetView guid="{986228DF-9586-4A5C-A294-B07EF56BB18B}">
      <selection activeCell="G10" sqref="G10"/>
      <pageMargins left="0.7" right="0.7" top="0.75" bottom="0.75" header="0.3" footer="0.3"/>
      <pageSetup orientation="portrait" r:id="rId1"/>
    </customSheetView>
    <customSheetView guid="{32DDA0F5-4BCE-4F51-B320-6BC478CF57E8}">
      <selection activeCell="M17" sqref="M17"/>
      <pageMargins left="0.7" right="0.7" top="0.75" bottom="0.75" header="0.3" footer="0.3"/>
      <pageSetup orientation="portrait" r:id="rId2"/>
    </customSheetView>
  </customSheetViews>
  <mergeCells count="4">
    <mergeCell ref="C3:E3"/>
    <mergeCell ref="F3:H3"/>
    <mergeCell ref="I3:K3"/>
    <mergeCell ref="B3:B4"/>
  </mergeCell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8D03-170E-4DDE-93FB-09BC3B0AB678}">
  <dimension ref="B2:V108"/>
  <sheetViews>
    <sheetView workbookViewId="0">
      <selection activeCell="I89" sqref="I89"/>
    </sheetView>
  </sheetViews>
  <sheetFormatPr defaultRowHeight="15" x14ac:dyDescent="0.25"/>
  <sheetData>
    <row r="2" spans="2:7" ht="24.75" customHeight="1" x14ac:dyDescent="0.25">
      <c r="B2" s="93" t="s">
        <v>47</v>
      </c>
      <c r="C2" s="93"/>
      <c r="D2" s="93"/>
      <c r="E2" s="93"/>
      <c r="F2" s="93"/>
    </row>
    <row r="3" spans="2:7" ht="15.75" thickBot="1" x14ac:dyDescent="0.3">
      <c r="B3" s="94" t="s">
        <v>48</v>
      </c>
      <c r="C3" s="94"/>
      <c r="D3" s="94"/>
      <c r="E3" s="94"/>
      <c r="F3" s="94"/>
    </row>
    <row r="4" spans="2:7" ht="15.75" thickTop="1" x14ac:dyDescent="0.25">
      <c r="B4" s="95"/>
      <c r="C4" s="96"/>
      <c r="D4" s="97" t="s">
        <v>49</v>
      </c>
      <c r="E4" s="98"/>
      <c r="F4" s="99" t="s">
        <v>39</v>
      </c>
    </row>
    <row r="5" spans="2:7" ht="15.75" thickBot="1" x14ac:dyDescent="0.3">
      <c r="B5" s="100"/>
      <c r="C5" s="101"/>
      <c r="D5" s="102" t="s">
        <v>50</v>
      </c>
      <c r="E5" s="103" t="s">
        <v>51</v>
      </c>
      <c r="F5" s="104"/>
    </row>
    <row r="6" spans="2:7" ht="15.75" thickTop="1" x14ac:dyDescent="0.25">
      <c r="B6" s="105" t="s">
        <v>52</v>
      </c>
      <c r="C6" s="106" t="s">
        <v>37</v>
      </c>
      <c r="D6" s="107">
        <v>225</v>
      </c>
      <c r="E6" s="108">
        <v>271</v>
      </c>
      <c r="F6" s="109">
        <v>496</v>
      </c>
      <c r="G6" s="121">
        <f>+F6/F8*100</f>
        <v>21.956617972554227</v>
      </c>
    </row>
    <row r="7" spans="2:7" ht="24.75" customHeight="1" x14ac:dyDescent="0.25">
      <c r="B7" s="110"/>
      <c r="C7" s="111" t="s">
        <v>38</v>
      </c>
      <c r="D7" s="112">
        <v>678</v>
      </c>
      <c r="E7" s="113">
        <v>1085</v>
      </c>
      <c r="F7" s="114">
        <v>1763</v>
      </c>
      <c r="G7" s="122">
        <f>+F7/F8*100</f>
        <v>78.043382027445773</v>
      </c>
    </row>
    <row r="8" spans="2:7" ht="15.75" thickBot="1" x14ac:dyDescent="0.3">
      <c r="B8" s="115" t="s">
        <v>39</v>
      </c>
      <c r="C8" s="116"/>
      <c r="D8" s="117">
        <v>903</v>
      </c>
      <c r="E8" s="118">
        <v>1356</v>
      </c>
      <c r="F8" s="119">
        <v>2259</v>
      </c>
      <c r="G8" s="121"/>
    </row>
    <row r="9" spans="2:7" x14ac:dyDescent="0.25">
      <c r="G9" s="121"/>
    </row>
    <row r="10" spans="2:7" x14ac:dyDescent="0.25">
      <c r="G10" s="121"/>
    </row>
    <row r="11" spans="2:7" x14ac:dyDescent="0.25">
      <c r="B11" s="93" t="s">
        <v>53</v>
      </c>
      <c r="C11" s="93"/>
      <c r="D11" s="93"/>
      <c r="E11" s="93"/>
      <c r="F11" s="93"/>
      <c r="G11" s="121"/>
    </row>
    <row r="12" spans="2:7" ht="15.75" thickBot="1" x14ac:dyDescent="0.3">
      <c r="B12" s="94" t="s">
        <v>48</v>
      </c>
      <c r="C12" s="94"/>
      <c r="D12" s="94"/>
      <c r="E12" s="94"/>
      <c r="F12" s="94"/>
      <c r="G12" s="121"/>
    </row>
    <row r="13" spans="2:7" ht="15.75" thickTop="1" x14ac:dyDescent="0.25">
      <c r="B13" s="95"/>
      <c r="C13" s="96"/>
      <c r="D13" s="97" t="s">
        <v>49</v>
      </c>
      <c r="E13" s="98"/>
      <c r="F13" s="99" t="s">
        <v>39</v>
      </c>
      <c r="G13" s="121"/>
    </row>
    <row r="14" spans="2:7" ht="15.75" thickBot="1" x14ac:dyDescent="0.3">
      <c r="B14" s="100"/>
      <c r="C14" s="101"/>
      <c r="D14" s="102" t="s">
        <v>50</v>
      </c>
      <c r="E14" s="103" t="s">
        <v>51</v>
      </c>
      <c r="F14" s="104"/>
      <c r="G14" s="121"/>
    </row>
    <row r="15" spans="2:7" ht="15.75" thickTop="1" x14ac:dyDescent="0.25">
      <c r="B15" s="105" t="s">
        <v>54</v>
      </c>
      <c r="C15" s="106" t="s">
        <v>37</v>
      </c>
      <c r="D15" s="107">
        <v>261</v>
      </c>
      <c r="E15" s="108">
        <v>508</v>
      </c>
      <c r="F15" s="109">
        <v>769</v>
      </c>
      <c r="G15" s="121">
        <f>+F15/F17*100</f>
        <v>34.041611332447985</v>
      </c>
    </row>
    <row r="16" spans="2:7" x14ac:dyDescent="0.25">
      <c r="B16" s="110"/>
      <c r="C16" s="111" t="s">
        <v>38</v>
      </c>
      <c r="D16" s="112">
        <v>642</v>
      </c>
      <c r="E16" s="113">
        <v>848</v>
      </c>
      <c r="F16" s="114">
        <v>1490</v>
      </c>
      <c r="G16" s="122">
        <f>+F16/F17*100</f>
        <v>65.958388667552015</v>
      </c>
    </row>
    <row r="17" spans="2:15" ht="15.75" thickBot="1" x14ac:dyDescent="0.3">
      <c r="B17" s="115" t="s">
        <v>39</v>
      </c>
      <c r="C17" s="116"/>
      <c r="D17" s="117">
        <v>903</v>
      </c>
      <c r="E17" s="118">
        <v>1356</v>
      </c>
      <c r="F17" s="119">
        <v>2259</v>
      </c>
      <c r="G17" s="121"/>
    </row>
    <row r="18" spans="2:15" x14ac:dyDescent="0.25">
      <c r="G18" s="121"/>
    </row>
    <row r="19" spans="2:15" x14ac:dyDescent="0.25">
      <c r="G19" s="121"/>
    </row>
    <row r="20" spans="2:15" x14ac:dyDescent="0.25">
      <c r="B20" s="93" t="s">
        <v>55</v>
      </c>
      <c r="C20" s="93"/>
      <c r="D20" s="93"/>
      <c r="E20" s="93"/>
      <c r="F20" s="93"/>
      <c r="G20" s="121"/>
      <c r="J20" s="93" t="s">
        <v>57</v>
      </c>
      <c r="K20" s="93"/>
      <c r="L20" s="93"/>
      <c r="M20" s="93"/>
      <c r="N20" s="93"/>
    </row>
    <row r="21" spans="2:15" ht="15.75" thickBot="1" x14ac:dyDescent="0.3">
      <c r="B21" s="94" t="s">
        <v>48</v>
      </c>
      <c r="C21" s="94"/>
      <c r="D21" s="94"/>
      <c r="E21" s="94"/>
      <c r="F21" s="94"/>
      <c r="G21" s="121"/>
      <c r="J21" s="94" t="s">
        <v>48</v>
      </c>
      <c r="K21" s="94"/>
      <c r="L21" s="94"/>
      <c r="M21" s="94"/>
      <c r="N21" s="94"/>
    </row>
    <row r="22" spans="2:15" ht="15.75" thickTop="1" x14ac:dyDescent="0.25">
      <c r="B22" s="95"/>
      <c r="C22" s="96"/>
      <c r="D22" s="97" t="s">
        <v>49</v>
      </c>
      <c r="E22" s="98"/>
      <c r="F22" s="99" t="s">
        <v>39</v>
      </c>
      <c r="G22" s="121"/>
      <c r="J22" s="95"/>
      <c r="K22" s="96"/>
      <c r="L22" s="97" t="s">
        <v>49</v>
      </c>
      <c r="M22" s="98"/>
      <c r="N22" s="99" t="s">
        <v>39</v>
      </c>
    </row>
    <row r="23" spans="2:15" ht="15.75" thickBot="1" x14ac:dyDescent="0.3">
      <c r="B23" s="100"/>
      <c r="C23" s="101"/>
      <c r="D23" s="102" t="s">
        <v>50</v>
      </c>
      <c r="E23" s="103" t="s">
        <v>51</v>
      </c>
      <c r="F23" s="104"/>
      <c r="G23" s="121"/>
      <c r="J23" s="100"/>
      <c r="K23" s="101"/>
      <c r="L23" s="102" t="s">
        <v>50</v>
      </c>
      <c r="M23" s="103" t="s">
        <v>51</v>
      </c>
      <c r="N23" s="104"/>
    </row>
    <row r="24" spans="2:15" ht="15.75" thickTop="1" x14ac:dyDescent="0.25">
      <c r="B24" s="105" t="s">
        <v>56</v>
      </c>
      <c r="C24" s="106" t="s">
        <v>37</v>
      </c>
      <c r="D24" s="107">
        <v>653</v>
      </c>
      <c r="E24" s="108">
        <v>943</v>
      </c>
      <c r="F24" s="109">
        <v>1596</v>
      </c>
      <c r="G24" s="122">
        <f>+F24/F26*100</f>
        <v>70.650730411686595</v>
      </c>
      <c r="J24" s="105" t="s">
        <v>58</v>
      </c>
      <c r="K24" s="106" t="s">
        <v>37</v>
      </c>
      <c r="L24" s="107">
        <v>57</v>
      </c>
      <c r="M24" s="108">
        <v>54</v>
      </c>
      <c r="N24" s="109">
        <v>111</v>
      </c>
      <c r="O24" s="121">
        <f>+N24/N26*100</f>
        <v>4.9136786188579018</v>
      </c>
    </row>
    <row r="25" spans="2:15" ht="27" customHeight="1" x14ac:dyDescent="0.25">
      <c r="B25" s="110"/>
      <c r="C25" s="111" t="s">
        <v>38</v>
      </c>
      <c r="D25" s="112">
        <v>250</v>
      </c>
      <c r="E25" s="113">
        <v>413</v>
      </c>
      <c r="F25" s="114">
        <v>663</v>
      </c>
      <c r="G25" s="121">
        <f>+F25/F26*100</f>
        <v>29.349269588313415</v>
      </c>
      <c r="J25" s="110"/>
      <c r="K25" s="111" t="s">
        <v>38</v>
      </c>
      <c r="L25" s="112">
        <v>846</v>
      </c>
      <c r="M25" s="113">
        <v>1302</v>
      </c>
      <c r="N25" s="114">
        <v>2148</v>
      </c>
      <c r="O25" s="121">
        <f>+N25/N26*100</f>
        <v>95.086321381142099</v>
      </c>
    </row>
    <row r="26" spans="2:15" ht="15.75" thickBot="1" x14ac:dyDescent="0.3">
      <c r="B26" s="115" t="s">
        <v>39</v>
      </c>
      <c r="C26" s="116"/>
      <c r="D26" s="117">
        <v>903</v>
      </c>
      <c r="E26" s="118">
        <v>1356</v>
      </c>
      <c r="F26" s="119">
        <v>2259</v>
      </c>
      <c r="J26" s="115" t="s">
        <v>39</v>
      </c>
      <c r="K26" s="116"/>
      <c r="L26" s="117">
        <v>903</v>
      </c>
      <c r="M26" s="118">
        <v>1356</v>
      </c>
      <c r="N26" s="119">
        <v>2259</v>
      </c>
    </row>
    <row r="27" spans="2:15" ht="15.75" thickTop="1" x14ac:dyDescent="0.25"/>
    <row r="30" spans="2:15" x14ac:dyDescent="0.25">
      <c r="B30" s="93" t="s">
        <v>59</v>
      </c>
      <c r="C30" s="93"/>
      <c r="D30" s="93"/>
      <c r="E30" s="93"/>
      <c r="F30" s="93"/>
    </row>
    <row r="31" spans="2:15" ht="15.75" thickBot="1" x14ac:dyDescent="0.3">
      <c r="B31" s="94" t="s">
        <v>48</v>
      </c>
      <c r="C31" s="94"/>
      <c r="D31" s="94"/>
      <c r="E31" s="94"/>
      <c r="F31" s="94"/>
    </row>
    <row r="32" spans="2:15" ht="15.75" thickTop="1" x14ac:dyDescent="0.25">
      <c r="B32" s="95"/>
      <c r="C32" s="96"/>
      <c r="D32" s="97" t="s">
        <v>49</v>
      </c>
      <c r="E32" s="98"/>
      <c r="F32" s="99" t="s">
        <v>39</v>
      </c>
    </row>
    <row r="33" spans="2:15" ht="15.75" thickBot="1" x14ac:dyDescent="0.3">
      <c r="B33" s="100"/>
      <c r="C33" s="101"/>
      <c r="D33" s="102" t="s">
        <v>50</v>
      </c>
      <c r="E33" s="103" t="s">
        <v>51</v>
      </c>
      <c r="F33" s="104"/>
    </row>
    <row r="34" spans="2:15" ht="15.75" thickTop="1" x14ac:dyDescent="0.25">
      <c r="B34" s="105" t="s">
        <v>60</v>
      </c>
      <c r="C34" s="106" t="s">
        <v>37</v>
      </c>
      <c r="D34" s="107">
        <v>543</v>
      </c>
      <c r="E34" s="108">
        <v>567</v>
      </c>
      <c r="F34" s="109">
        <v>1110</v>
      </c>
      <c r="G34" s="121">
        <f>+F34/F36*100</f>
        <v>49.136786188579016</v>
      </c>
    </row>
    <row r="35" spans="2:15" x14ac:dyDescent="0.25">
      <c r="B35" s="110"/>
      <c r="C35" s="111" t="s">
        <v>38</v>
      </c>
      <c r="D35" s="112">
        <v>360</v>
      </c>
      <c r="E35" s="113">
        <v>789</v>
      </c>
      <c r="F35" s="114">
        <v>1149</v>
      </c>
      <c r="G35" s="122">
        <f>+F35/F36*100</f>
        <v>50.863213811420984</v>
      </c>
    </row>
    <row r="36" spans="2:15" ht="15.75" thickBot="1" x14ac:dyDescent="0.3">
      <c r="B36" s="115" t="s">
        <v>39</v>
      </c>
      <c r="C36" s="116"/>
      <c r="D36" s="117">
        <v>903</v>
      </c>
      <c r="E36" s="118">
        <v>1356</v>
      </c>
      <c r="F36" s="119">
        <v>2259</v>
      </c>
    </row>
    <row r="39" spans="2:15" x14ac:dyDescent="0.25">
      <c r="B39" s="93" t="s">
        <v>61</v>
      </c>
      <c r="C39" s="93"/>
      <c r="D39" s="93"/>
      <c r="E39" s="93"/>
      <c r="F39" s="93"/>
      <c r="J39" s="93" t="s">
        <v>63</v>
      </c>
      <c r="K39" s="93"/>
      <c r="L39" s="93"/>
      <c r="M39" s="93"/>
      <c r="N39" s="93"/>
    </row>
    <row r="40" spans="2:15" ht="15.75" thickBot="1" x14ac:dyDescent="0.3">
      <c r="B40" s="94" t="s">
        <v>48</v>
      </c>
      <c r="C40" s="94"/>
      <c r="D40" s="94"/>
      <c r="E40" s="94"/>
      <c r="F40" s="94"/>
      <c r="J40" s="94" t="s">
        <v>48</v>
      </c>
      <c r="K40" s="94"/>
      <c r="L40" s="94"/>
      <c r="M40" s="94"/>
      <c r="N40" s="94"/>
    </row>
    <row r="41" spans="2:15" ht="15.75" thickTop="1" x14ac:dyDescent="0.25">
      <c r="B41" s="95"/>
      <c r="C41" s="96"/>
      <c r="D41" s="97" t="s">
        <v>49</v>
      </c>
      <c r="E41" s="98"/>
      <c r="F41" s="99" t="s">
        <v>39</v>
      </c>
      <c r="J41" s="95"/>
      <c r="K41" s="96"/>
      <c r="L41" s="97" t="s">
        <v>49</v>
      </c>
      <c r="M41" s="98"/>
      <c r="N41" s="99" t="s">
        <v>39</v>
      </c>
    </row>
    <row r="42" spans="2:15" ht="15.75" thickBot="1" x14ac:dyDescent="0.3">
      <c r="B42" s="100"/>
      <c r="C42" s="101"/>
      <c r="D42" s="102" t="s">
        <v>50</v>
      </c>
      <c r="E42" s="103" t="s">
        <v>51</v>
      </c>
      <c r="F42" s="104"/>
      <c r="J42" s="100"/>
      <c r="K42" s="101"/>
      <c r="L42" s="102" t="s">
        <v>50</v>
      </c>
      <c r="M42" s="103" t="s">
        <v>51</v>
      </c>
      <c r="N42" s="104"/>
    </row>
    <row r="43" spans="2:15" ht="15.75" thickTop="1" x14ac:dyDescent="0.25">
      <c r="B43" s="105" t="s">
        <v>62</v>
      </c>
      <c r="C43" s="106" t="s">
        <v>37</v>
      </c>
      <c r="D43" s="107">
        <v>870</v>
      </c>
      <c r="E43" s="108">
        <v>1298</v>
      </c>
      <c r="F43" s="109">
        <v>2168</v>
      </c>
      <c r="G43" s="122">
        <f>+F43/F45*100</f>
        <v>95.971668880035409</v>
      </c>
      <c r="J43" s="105" t="s">
        <v>64</v>
      </c>
      <c r="K43" s="106" t="s">
        <v>37</v>
      </c>
      <c r="L43" s="107">
        <v>835</v>
      </c>
      <c r="M43" s="108">
        <v>1238</v>
      </c>
      <c r="N43" s="109">
        <v>2073</v>
      </c>
      <c r="O43" s="121">
        <f>+N43/N45*100</f>
        <v>91.766268260292165</v>
      </c>
    </row>
    <row r="44" spans="2:15" x14ac:dyDescent="0.25">
      <c r="B44" s="110"/>
      <c r="C44" s="111" t="s">
        <v>38</v>
      </c>
      <c r="D44" s="112">
        <v>33</v>
      </c>
      <c r="E44" s="113">
        <v>58</v>
      </c>
      <c r="F44" s="114">
        <v>91</v>
      </c>
      <c r="G44" s="121">
        <f>+F44/F45*100</f>
        <v>4.0283311199645855</v>
      </c>
      <c r="J44" s="110"/>
      <c r="K44" s="111" t="s">
        <v>38</v>
      </c>
      <c r="L44" s="112">
        <v>68</v>
      </c>
      <c r="M44" s="113">
        <v>118</v>
      </c>
      <c r="N44" s="114">
        <v>186</v>
      </c>
      <c r="O44" s="121">
        <f>+N44/N45*100</f>
        <v>8.2337317397078351</v>
      </c>
    </row>
    <row r="45" spans="2:15" ht="15.75" thickBot="1" x14ac:dyDescent="0.3">
      <c r="B45" s="115" t="s">
        <v>39</v>
      </c>
      <c r="C45" s="116"/>
      <c r="D45" s="117">
        <v>903</v>
      </c>
      <c r="E45" s="118">
        <v>1356</v>
      </c>
      <c r="F45" s="119">
        <v>2259</v>
      </c>
      <c r="J45" s="115" t="s">
        <v>39</v>
      </c>
      <c r="K45" s="116"/>
      <c r="L45" s="117">
        <v>903</v>
      </c>
      <c r="M45" s="118">
        <v>1356</v>
      </c>
      <c r="N45" s="119">
        <v>2259</v>
      </c>
    </row>
    <row r="46" spans="2:15" ht="15.75" thickTop="1" x14ac:dyDescent="0.25"/>
    <row r="48" spans="2:15" x14ac:dyDescent="0.25">
      <c r="B48" s="93" t="s">
        <v>65</v>
      </c>
      <c r="C48" s="93"/>
      <c r="D48" s="93"/>
      <c r="E48" s="93"/>
      <c r="F48" s="93"/>
    </row>
    <row r="49" spans="2:7" ht="15.75" thickBot="1" x14ac:dyDescent="0.3">
      <c r="B49" s="94" t="s">
        <v>48</v>
      </c>
      <c r="C49" s="94"/>
      <c r="D49" s="94"/>
      <c r="E49" s="94"/>
      <c r="F49" s="94"/>
    </row>
    <row r="50" spans="2:7" ht="15.75" thickTop="1" x14ac:dyDescent="0.25">
      <c r="B50" s="95"/>
      <c r="C50" s="96"/>
      <c r="D50" s="97" t="s">
        <v>49</v>
      </c>
      <c r="E50" s="98"/>
      <c r="F50" s="99" t="s">
        <v>39</v>
      </c>
    </row>
    <row r="51" spans="2:7" ht="15.75" thickBot="1" x14ac:dyDescent="0.3">
      <c r="B51" s="100"/>
      <c r="C51" s="101"/>
      <c r="D51" s="102" t="s">
        <v>50</v>
      </c>
      <c r="E51" s="103" t="s">
        <v>51</v>
      </c>
      <c r="F51" s="104"/>
    </row>
    <row r="52" spans="2:7" ht="15.75" thickTop="1" x14ac:dyDescent="0.25">
      <c r="B52" s="105" t="s">
        <v>66</v>
      </c>
      <c r="C52" s="106" t="s">
        <v>37</v>
      </c>
      <c r="D52" s="107">
        <v>16</v>
      </c>
      <c r="E52" s="108">
        <v>21</v>
      </c>
      <c r="F52" s="109">
        <v>37</v>
      </c>
      <c r="G52" s="121">
        <f>+F52/F54*100</f>
        <v>1.6378928729526339</v>
      </c>
    </row>
    <row r="53" spans="2:7" x14ac:dyDescent="0.25">
      <c r="B53" s="110"/>
      <c r="C53" s="111" t="s">
        <v>38</v>
      </c>
      <c r="D53" s="112">
        <v>887</v>
      </c>
      <c r="E53" s="113">
        <v>1335</v>
      </c>
      <c r="F53" s="114">
        <v>2222</v>
      </c>
      <c r="G53" s="122">
        <f>+F53/F54*100</f>
        <v>98.362107127047366</v>
      </c>
    </row>
    <row r="54" spans="2:7" ht="15.75" thickBot="1" x14ac:dyDescent="0.3">
      <c r="B54" s="115" t="s">
        <v>39</v>
      </c>
      <c r="C54" s="116"/>
      <c r="D54" s="117">
        <v>903</v>
      </c>
      <c r="E54" s="118">
        <v>1356</v>
      </c>
      <c r="F54" s="119">
        <v>2259</v>
      </c>
    </row>
    <row r="57" spans="2:7" x14ac:dyDescent="0.25">
      <c r="B57" s="93" t="s">
        <v>67</v>
      </c>
      <c r="C57" s="93"/>
      <c r="D57" s="93"/>
      <c r="E57" s="93"/>
      <c r="F57" s="93"/>
    </row>
    <row r="58" spans="2:7" ht="15.75" thickBot="1" x14ac:dyDescent="0.3">
      <c r="B58" s="94" t="s">
        <v>48</v>
      </c>
      <c r="C58" s="94"/>
      <c r="D58" s="94"/>
      <c r="E58" s="94"/>
      <c r="F58" s="94"/>
    </row>
    <row r="59" spans="2:7" ht="15.75" thickTop="1" x14ac:dyDescent="0.25">
      <c r="B59" s="95"/>
      <c r="C59" s="96"/>
      <c r="D59" s="97" t="s">
        <v>49</v>
      </c>
      <c r="E59" s="98"/>
      <c r="F59" s="99" t="s">
        <v>39</v>
      </c>
    </row>
    <row r="60" spans="2:7" ht="15.75" thickBot="1" x14ac:dyDescent="0.3">
      <c r="B60" s="100"/>
      <c r="C60" s="101"/>
      <c r="D60" s="102" t="s">
        <v>50</v>
      </c>
      <c r="E60" s="103" t="s">
        <v>51</v>
      </c>
      <c r="F60" s="104"/>
    </row>
    <row r="61" spans="2:7" ht="15.75" thickTop="1" x14ac:dyDescent="0.25">
      <c r="B61" s="105" t="s">
        <v>68</v>
      </c>
      <c r="C61" s="106" t="s">
        <v>37</v>
      </c>
      <c r="D61" s="107">
        <v>393</v>
      </c>
      <c r="E61" s="108">
        <v>466</v>
      </c>
      <c r="F61" s="109">
        <v>859</v>
      </c>
      <c r="G61" s="121">
        <f>+F61/F63*100</f>
        <v>38.025675077467909</v>
      </c>
    </row>
    <row r="62" spans="2:7" x14ac:dyDescent="0.25">
      <c r="B62" s="110"/>
      <c r="C62" s="111" t="s">
        <v>38</v>
      </c>
      <c r="D62" s="112">
        <v>510</v>
      </c>
      <c r="E62" s="113">
        <v>890</v>
      </c>
      <c r="F62" s="114">
        <v>1400</v>
      </c>
      <c r="G62" s="122">
        <f>+F62/F63*100</f>
        <v>61.974324922532098</v>
      </c>
    </row>
    <row r="63" spans="2:7" ht="15.75" thickBot="1" x14ac:dyDescent="0.3">
      <c r="B63" s="115" t="s">
        <v>39</v>
      </c>
      <c r="C63" s="116"/>
      <c r="D63" s="117">
        <v>903</v>
      </c>
      <c r="E63" s="118">
        <v>1356</v>
      </c>
      <c r="F63" s="119">
        <v>2259</v>
      </c>
    </row>
    <row r="64" spans="2:7" ht="15.75" thickTop="1" x14ac:dyDescent="0.25"/>
    <row r="65" spans="2:15" x14ac:dyDescent="0.25">
      <c r="B65" s="125" t="s">
        <v>69</v>
      </c>
      <c r="C65" s="125"/>
      <c r="D65" s="125"/>
      <c r="E65" s="125"/>
      <c r="F65" s="125"/>
    </row>
    <row r="66" spans="2:15" ht="15.75" thickBot="1" x14ac:dyDescent="0.3">
      <c r="B66" s="126" t="s">
        <v>48</v>
      </c>
      <c r="C66" s="126"/>
      <c r="D66" s="126"/>
      <c r="E66" s="126"/>
      <c r="F66" s="126"/>
    </row>
    <row r="67" spans="2:15" ht="15.75" thickTop="1" x14ac:dyDescent="0.25">
      <c r="B67" s="127"/>
      <c r="C67" s="128"/>
      <c r="D67" s="129" t="s">
        <v>49</v>
      </c>
      <c r="E67" s="130"/>
      <c r="F67" s="131" t="s">
        <v>39</v>
      </c>
      <c r="J67" s="125" t="s">
        <v>71</v>
      </c>
      <c r="K67" s="125"/>
      <c r="L67" s="125"/>
      <c r="M67" s="125"/>
      <c r="N67" s="125"/>
    </row>
    <row r="68" spans="2:15" ht="15.75" thickBot="1" x14ac:dyDescent="0.3">
      <c r="B68" s="132"/>
      <c r="C68" s="133"/>
      <c r="D68" s="134" t="s">
        <v>50</v>
      </c>
      <c r="E68" s="135" t="s">
        <v>51</v>
      </c>
      <c r="F68" s="136"/>
      <c r="J68" s="126" t="s">
        <v>48</v>
      </c>
      <c r="K68" s="126"/>
      <c r="L68" s="126"/>
      <c r="M68" s="126"/>
      <c r="N68" s="126"/>
    </row>
    <row r="69" spans="2:15" ht="15.75" thickTop="1" x14ac:dyDescent="0.25">
      <c r="B69" s="137" t="s">
        <v>70</v>
      </c>
      <c r="C69" s="138" t="s">
        <v>37</v>
      </c>
      <c r="D69" s="139">
        <v>42</v>
      </c>
      <c r="E69" s="140">
        <v>38</v>
      </c>
      <c r="F69" s="141">
        <v>80</v>
      </c>
      <c r="G69" s="121">
        <f>+F69/F71*100</f>
        <v>3.5413899955732622</v>
      </c>
      <c r="J69" s="127"/>
      <c r="K69" s="128"/>
      <c r="L69" s="129" t="s">
        <v>49</v>
      </c>
      <c r="M69" s="130"/>
      <c r="N69" s="131" t="s">
        <v>39</v>
      </c>
    </row>
    <row r="70" spans="2:15" ht="15.75" thickBot="1" x14ac:dyDescent="0.3">
      <c r="B70" s="142"/>
      <c r="C70" s="143" t="s">
        <v>38</v>
      </c>
      <c r="D70" s="144">
        <v>861</v>
      </c>
      <c r="E70" s="145">
        <v>1318</v>
      </c>
      <c r="F70" s="146">
        <v>2179</v>
      </c>
      <c r="G70" s="122">
        <f>+F70/F71*100</f>
        <v>96.458610004426731</v>
      </c>
      <c r="I70" s="121"/>
      <c r="J70" s="132"/>
      <c r="K70" s="133"/>
      <c r="L70" s="134" t="s">
        <v>50</v>
      </c>
      <c r="M70" s="135" t="s">
        <v>51</v>
      </c>
      <c r="N70" s="136"/>
    </row>
    <row r="71" spans="2:15" ht="16.5" thickTop="1" thickBot="1" x14ac:dyDescent="0.3">
      <c r="B71" s="147" t="s">
        <v>39</v>
      </c>
      <c r="C71" s="148"/>
      <c r="D71" s="149">
        <v>903</v>
      </c>
      <c r="E71" s="150">
        <v>1356</v>
      </c>
      <c r="F71" s="151">
        <v>2259</v>
      </c>
      <c r="J71" s="137" t="s">
        <v>72</v>
      </c>
      <c r="K71" s="138" t="s">
        <v>37</v>
      </c>
      <c r="L71" s="139">
        <v>628</v>
      </c>
      <c r="M71" s="140">
        <v>941</v>
      </c>
      <c r="N71" s="141">
        <v>1569</v>
      </c>
      <c r="O71" s="122">
        <f>+N71/N73*100</f>
        <v>69.48627103631533</v>
      </c>
    </row>
    <row r="72" spans="2:15" ht="15.75" thickTop="1" x14ac:dyDescent="0.25">
      <c r="J72" s="142"/>
      <c r="K72" s="143" t="s">
        <v>38</v>
      </c>
      <c r="L72" s="144">
        <v>275</v>
      </c>
      <c r="M72" s="145">
        <v>414</v>
      </c>
      <c r="N72" s="146">
        <v>689</v>
      </c>
      <c r="O72" s="121">
        <f>+N72/N73*100</f>
        <v>30.513728963684677</v>
      </c>
    </row>
    <row r="73" spans="2:15" ht="15.75" thickBot="1" x14ac:dyDescent="0.3">
      <c r="J73" s="147" t="s">
        <v>39</v>
      </c>
      <c r="K73" s="148"/>
      <c r="L73" s="149">
        <v>903</v>
      </c>
      <c r="M73" s="150">
        <v>1355</v>
      </c>
      <c r="N73" s="151">
        <v>2258</v>
      </c>
    </row>
    <row r="74" spans="2:15" ht="15.75" thickTop="1" x14ac:dyDescent="0.25"/>
    <row r="75" spans="2:15" x14ac:dyDescent="0.25">
      <c r="B75" s="125" t="s">
        <v>73</v>
      </c>
      <c r="C75" s="125"/>
      <c r="D75" s="125"/>
      <c r="E75" s="125"/>
      <c r="F75" s="125"/>
      <c r="J75" s="125" t="s">
        <v>75</v>
      </c>
      <c r="K75" s="125"/>
      <c r="L75" s="125"/>
      <c r="M75" s="125"/>
      <c r="N75" s="125"/>
    </row>
    <row r="76" spans="2:15" ht="15.75" thickBot="1" x14ac:dyDescent="0.3">
      <c r="B76" s="126" t="s">
        <v>48</v>
      </c>
      <c r="C76" s="126"/>
      <c r="D76" s="126"/>
      <c r="E76" s="126"/>
      <c r="F76" s="126"/>
      <c r="J76" s="126" t="s">
        <v>48</v>
      </c>
      <c r="K76" s="126"/>
      <c r="L76" s="126"/>
      <c r="M76" s="126"/>
      <c r="N76" s="126"/>
    </row>
    <row r="77" spans="2:15" ht="15.75" thickTop="1" x14ac:dyDescent="0.25">
      <c r="B77" s="127"/>
      <c r="C77" s="128"/>
      <c r="D77" s="129" t="s">
        <v>49</v>
      </c>
      <c r="E77" s="130"/>
      <c r="F77" s="131" t="s">
        <v>39</v>
      </c>
      <c r="J77" s="127"/>
      <c r="K77" s="128"/>
      <c r="L77" s="129" t="s">
        <v>49</v>
      </c>
      <c r="M77" s="130"/>
      <c r="N77" s="131" t="s">
        <v>39</v>
      </c>
    </row>
    <row r="78" spans="2:15" ht="15.75" thickBot="1" x14ac:dyDescent="0.3">
      <c r="B78" s="132"/>
      <c r="C78" s="133"/>
      <c r="D78" s="134" t="s">
        <v>50</v>
      </c>
      <c r="E78" s="135" t="s">
        <v>51</v>
      </c>
      <c r="F78" s="136"/>
      <c r="J78" s="132"/>
      <c r="K78" s="133"/>
      <c r="L78" s="134" t="s">
        <v>50</v>
      </c>
      <c r="M78" s="135" t="s">
        <v>51</v>
      </c>
      <c r="N78" s="136"/>
    </row>
    <row r="79" spans="2:15" ht="15.75" thickTop="1" x14ac:dyDescent="0.25">
      <c r="B79" s="137" t="s">
        <v>74</v>
      </c>
      <c r="C79" s="138" t="s">
        <v>37</v>
      </c>
      <c r="D79" s="139">
        <v>646</v>
      </c>
      <c r="E79" s="140">
        <v>955</v>
      </c>
      <c r="F79" s="141">
        <v>1601</v>
      </c>
      <c r="G79" s="122">
        <f>+F79/F81*100</f>
        <v>70.872067286409916</v>
      </c>
      <c r="J79" s="137" t="s">
        <v>76</v>
      </c>
      <c r="K79" s="138" t="s">
        <v>37</v>
      </c>
      <c r="L79" s="139">
        <v>883</v>
      </c>
      <c r="M79" s="140">
        <v>1332</v>
      </c>
      <c r="N79" s="141">
        <v>2215</v>
      </c>
      <c r="O79" s="122">
        <f>+N79/N81*100</f>
        <v>98.052235502434698</v>
      </c>
    </row>
    <row r="80" spans="2:15" x14ac:dyDescent="0.25">
      <c r="B80" s="142"/>
      <c r="C80" s="143" t="s">
        <v>38</v>
      </c>
      <c r="D80" s="144">
        <v>257</v>
      </c>
      <c r="E80" s="145">
        <v>401</v>
      </c>
      <c r="F80" s="146">
        <v>658</v>
      </c>
      <c r="G80" s="121">
        <f>+F80/F81*100</f>
        <v>29.127932713590081</v>
      </c>
      <c r="J80" s="142"/>
      <c r="K80" s="143" t="s">
        <v>38</v>
      </c>
      <c r="L80" s="144">
        <v>20</v>
      </c>
      <c r="M80" s="145">
        <v>24</v>
      </c>
      <c r="N80" s="146">
        <v>44</v>
      </c>
      <c r="O80" s="121">
        <f>+N80/N81*100</f>
        <v>1.9477644975652944</v>
      </c>
    </row>
    <row r="81" spans="2:21" ht="15.75" thickBot="1" x14ac:dyDescent="0.3">
      <c r="B81" s="147" t="s">
        <v>39</v>
      </c>
      <c r="C81" s="148"/>
      <c r="D81" s="149">
        <v>903</v>
      </c>
      <c r="E81" s="150">
        <v>1356</v>
      </c>
      <c r="F81" s="151">
        <v>2259</v>
      </c>
      <c r="J81" s="147" t="s">
        <v>39</v>
      </c>
      <c r="K81" s="148"/>
      <c r="L81" s="149">
        <v>903</v>
      </c>
      <c r="M81" s="150">
        <v>1356</v>
      </c>
      <c r="N81" s="151">
        <v>2259</v>
      </c>
    </row>
    <row r="82" spans="2:21" ht="15.75" thickTop="1" x14ac:dyDescent="0.25"/>
    <row r="84" spans="2:21" x14ac:dyDescent="0.25">
      <c r="B84" s="125" t="s">
        <v>80</v>
      </c>
      <c r="C84" s="125"/>
      <c r="D84" s="125"/>
      <c r="E84" s="125"/>
      <c r="F84" s="125"/>
    </row>
    <row r="85" spans="2:21" ht="15.75" thickBot="1" x14ac:dyDescent="0.3">
      <c r="B85" s="126" t="s">
        <v>48</v>
      </c>
      <c r="C85" s="126"/>
      <c r="D85" s="126"/>
      <c r="E85" s="126"/>
      <c r="F85" s="126"/>
    </row>
    <row r="86" spans="2:21" ht="15.75" thickTop="1" x14ac:dyDescent="0.25">
      <c r="B86" s="127"/>
      <c r="C86" s="128"/>
      <c r="D86" s="129" t="s">
        <v>49</v>
      </c>
      <c r="E86" s="130"/>
      <c r="F86" s="131" t="s">
        <v>39</v>
      </c>
    </row>
    <row r="87" spans="2:21" ht="15.75" thickBot="1" x14ac:dyDescent="0.3">
      <c r="B87" s="132"/>
      <c r="C87" s="133"/>
      <c r="D87" s="134" t="s">
        <v>50</v>
      </c>
      <c r="E87" s="135" t="s">
        <v>51</v>
      </c>
      <c r="F87" s="136"/>
    </row>
    <row r="88" spans="2:21" ht="15.75" thickTop="1" x14ac:dyDescent="0.25">
      <c r="B88" s="137" t="s">
        <v>81</v>
      </c>
      <c r="C88" s="138" t="s">
        <v>37</v>
      </c>
      <c r="D88" s="139">
        <v>664</v>
      </c>
      <c r="E88" s="140">
        <v>905</v>
      </c>
      <c r="F88" s="141">
        <v>1569</v>
      </c>
      <c r="G88" s="122">
        <f>+F88/F90*100</f>
        <v>69.455511288180617</v>
      </c>
    </row>
    <row r="89" spans="2:21" x14ac:dyDescent="0.25">
      <c r="B89" s="142"/>
      <c r="C89" s="143" t="s">
        <v>38</v>
      </c>
      <c r="D89" s="144">
        <v>239</v>
      </c>
      <c r="E89" s="145">
        <v>451</v>
      </c>
      <c r="F89" s="146">
        <v>690</v>
      </c>
      <c r="G89" s="121">
        <f>+F89/F90*100</f>
        <v>30.54448871181939</v>
      </c>
    </row>
    <row r="90" spans="2:21" ht="15.75" thickBot="1" x14ac:dyDescent="0.3">
      <c r="B90" s="147" t="s">
        <v>39</v>
      </c>
      <c r="C90" s="148"/>
      <c r="D90" s="149">
        <v>903</v>
      </c>
      <c r="E90" s="150">
        <v>1356</v>
      </c>
      <c r="F90" s="151">
        <v>2259</v>
      </c>
    </row>
    <row r="93" spans="2:21" x14ac:dyDescent="0.25">
      <c r="B93" s="125" t="s">
        <v>82</v>
      </c>
      <c r="C93" s="125"/>
      <c r="D93" s="125"/>
      <c r="E93" s="125"/>
      <c r="F93" s="125"/>
      <c r="J93" s="125" t="s">
        <v>84</v>
      </c>
      <c r="K93" s="125"/>
      <c r="L93" s="125"/>
      <c r="M93" s="125"/>
      <c r="N93" s="125"/>
      <c r="Q93" s="125" t="s">
        <v>86</v>
      </c>
      <c r="R93" s="125"/>
      <c r="S93" s="125"/>
      <c r="T93" s="125"/>
      <c r="U93" s="125"/>
    </row>
    <row r="94" spans="2:21" ht="15.75" thickBot="1" x14ac:dyDescent="0.3">
      <c r="B94" s="126" t="s">
        <v>48</v>
      </c>
      <c r="C94" s="126"/>
      <c r="D94" s="126"/>
      <c r="E94" s="126"/>
      <c r="F94" s="126"/>
      <c r="J94" s="126" t="s">
        <v>48</v>
      </c>
      <c r="K94" s="126"/>
      <c r="L94" s="126"/>
      <c r="M94" s="126"/>
      <c r="N94" s="126"/>
      <c r="Q94" s="126" t="s">
        <v>48</v>
      </c>
      <c r="R94" s="126"/>
      <c r="S94" s="126"/>
      <c r="T94" s="126"/>
      <c r="U94" s="126"/>
    </row>
    <row r="95" spans="2:21" ht="15.75" thickTop="1" x14ac:dyDescent="0.25">
      <c r="B95" s="127"/>
      <c r="C95" s="128"/>
      <c r="D95" s="129" t="s">
        <v>49</v>
      </c>
      <c r="E95" s="130"/>
      <c r="F95" s="131" t="s">
        <v>39</v>
      </c>
      <c r="J95" s="127"/>
      <c r="K95" s="128"/>
      <c r="L95" s="129" t="s">
        <v>49</v>
      </c>
      <c r="M95" s="130"/>
      <c r="N95" s="131" t="s">
        <v>39</v>
      </c>
      <c r="Q95" s="127"/>
      <c r="R95" s="128"/>
      <c r="S95" s="129" t="s">
        <v>49</v>
      </c>
      <c r="T95" s="130"/>
      <c r="U95" s="131" t="s">
        <v>39</v>
      </c>
    </row>
    <row r="96" spans="2:21" ht="15.75" thickBot="1" x14ac:dyDescent="0.3">
      <c r="B96" s="132"/>
      <c r="C96" s="133"/>
      <c r="D96" s="134" t="s">
        <v>50</v>
      </c>
      <c r="E96" s="135" t="s">
        <v>51</v>
      </c>
      <c r="F96" s="136"/>
      <c r="J96" s="132"/>
      <c r="K96" s="133"/>
      <c r="L96" s="134" t="s">
        <v>50</v>
      </c>
      <c r="M96" s="135" t="s">
        <v>51</v>
      </c>
      <c r="N96" s="136"/>
      <c r="Q96" s="132"/>
      <c r="R96" s="133"/>
      <c r="S96" s="134" t="s">
        <v>50</v>
      </c>
      <c r="T96" s="135" t="s">
        <v>51</v>
      </c>
      <c r="U96" s="136"/>
    </row>
    <row r="97" spans="2:22" ht="15.75" thickTop="1" x14ac:dyDescent="0.25">
      <c r="B97" s="137" t="s">
        <v>83</v>
      </c>
      <c r="C97" s="138" t="s">
        <v>37</v>
      </c>
      <c r="D97" s="139">
        <v>273</v>
      </c>
      <c r="E97" s="140">
        <v>247</v>
      </c>
      <c r="F97" s="141">
        <v>520</v>
      </c>
      <c r="G97" s="121">
        <f>+F97/F99*100</f>
        <v>23.019034971226208</v>
      </c>
      <c r="J97" s="137" t="s">
        <v>85</v>
      </c>
      <c r="K97" s="138" t="s">
        <v>37</v>
      </c>
      <c r="L97" s="139">
        <v>863</v>
      </c>
      <c r="M97" s="140">
        <v>1234</v>
      </c>
      <c r="N97" s="141">
        <v>2097</v>
      </c>
      <c r="O97" s="122">
        <f>+N97/N99*100</f>
        <v>92.828685258964143</v>
      </c>
      <c r="Q97" s="137" t="s">
        <v>87</v>
      </c>
      <c r="R97" s="138" t="s">
        <v>37</v>
      </c>
      <c r="S97" s="139">
        <v>882</v>
      </c>
      <c r="T97" s="140">
        <v>1267</v>
      </c>
      <c r="U97" s="141">
        <v>2149</v>
      </c>
      <c r="V97" s="121">
        <f>+U97/U99*100</f>
        <v>95.130588756086766</v>
      </c>
    </row>
    <row r="98" spans="2:22" x14ac:dyDescent="0.25">
      <c r="B98" s="142"/>
      <c r="C98" s="143" t="s">
        <v>38</v>
      </c>
      <c r="D98" s="144">
        <v>630</v>
      </c>
      <c r="E98" s="145">
        <v>1109</v>
      </c>
      <c r="F98" s="146">
        <v>1739</v>
      </c>
      <c r="G98" s="122">
        <f>+F98/F99*100</f>
        <v>76.980965028773795</v>
      </c>
      <c r="J98" s="142"/>
      <c r="K98" s="143" t="s">
        <v>38</v>
      </c>
      <c r="L98" s="144">
        <v>40</v>
      </c>
      <c r="M98" s="145">
        <v>122</v>
      </c>
      <c r="N98" s="146">
        <v>162</v>
      </c>
      <c r="O98" s="121">
        <f>+N98/N99*100</f>
        <v>7.1713147410358573</v>
      </c>
      <c r="Q98" s="142"/>
      <c r="R98" s="143" t="s">
        <v>38</v>
      </c>
      <c r="S98" s="144">
        <v>21</v>
      </c>
      <c r="T98" s="145">
        <v>89</v>
      </c>
      <c r="U98" s="146">
        <v>110</v>
      </c>
      <c r="V98" s="121">
        <f>+U98/U99*100</f>
        <v>4.8694112439132358</v>
      </c>
    </row>
    <row r="99" spans="2:22" ht="15.75" thickBot="1" x14ac:dyDescent="0.3">
      <c r="B99" s="147" t="s">
        <v>39</v>
      </c>
      <c r="C99" s="148"/>
      <c r="D99" s="149">
        <v>903</v>
      </c>
      <c r="E99" s="150">
        <v>1356</v>
      </c>
      <c r="F99" s="151">
        <v>2259</v>
      </c>
      <c r="J99" s="147" t="s">
        <v>39</v>
      </c>
      <c r="K99" s="148"/>
      <c r="L99" s="149">
        <v>903</v>
      </c>
      <c r="M99" s="150">
        <v>1356</v>
      </c>
      <c r="N99" s="151">
        <v>2259</v>
      </c>
      <c r="Q99" s="147" t="s">
        <v>39</v>
      </c>
      <c r="R99" s="148"/>
      <c r="S99" s="149">
        <v>903</v>
      </c>
      <c r="T99" s="150">
        <v>1356</v>
      </c>
      <c r="U99" s="151">
        <v>2259</v>
      </c>
    </row>
    <row r="100" spans="2:22" ht="15.75" thickTop="1" x14ac:dyDescent="0.25"/>
    <row r="102" spans="2:22" x14ac:dyDescent="0.25">
      <c r="B102" s="125" t="s">
        <v>88</v>
      </c>
      <c r="C102" s="125"/>
      <c r="D102" s="125"/>
      <c r="E102" s="125"/>
      <c r="F102" s="125"/>
    </row>
    <row r="103" spans="2:22" ht="15.75" thickBot="1" x14ac:dyDescent="0.3">
      <c r="B103" s="126" t="s">
        <v>48</v>
      </c>
      <c r="C103" s="126"/>
      <c r="D103" s="126"/>
      <c r="E103" s="126"/>
      <c r="F103" s="126"/>
    </row>
    <row r="104" spans="2:22" ht="15.75" thickTop="1" x14ac:dyDescent="0.25">
      <c r="B104" s="127"/>
      <c r="C104" s="128"/>
      <c r="D104" s="129" t="s">
        <v>49</v>
      </c>
      <c r="E104" s="130"/>
      <c r="F104" s="131" t="s">
        <v>39</v>
      </c>
    </row>
    <row r="105" spans="2:22" ht="15.75" thickBot="1" x14ac:dyDescent="0.3">
      <c r="B105" s="132"/>
      <c r="C105" s="133"/>
      <c r="D105" s="134" t="s">
        <v>50</v>
      </c>
      <c r="E105" s="135" t="s">
        <v>51</v>
      </c>
      <c r="F105" s="136"/>
    </row>
    <row r="106" spans="2:22" ht="15.75" thickTop="1" x14ac:dyDescent="0.25">
      <c r="B106" s="137" t="s">
        <v>89</v>
      </c>
      <c r="C106" s="138" t="s">
        <v>37</v>
      </c>
      <c r="D106" s="139">
        <v>843</v>
      </c>
      <c r="E106" s="140">
        <v>1228</v>
      </c>
      <c r="F106" s="141">
        <v>2071</v>
      </c>
      <c r="G106" s="122">
        <f>+F106/F108*100</f>
        <v>91.677733510402831</v>
      </c>
    </row>
    <row r="107" spans="2:22" x14ac:dyDescent="0.25">
      <c r="B107" s="142"/>
      <c r="C107" s="143" t="s">
        <v>38</v>
      </c>
      <c r="D107" s="144">
        <v>60</v>
      </c>
      <c r="E107" s="145">
        <v>128</v>
      </c>
      <c r="F107" s="146">
        <v>188</v>
      </c>
      <c r="G107" s="121">
        <f>+F107/F108*100</f>
        <v>8.3222664895971672</v>
      </c>
    </row>
    <row r="108" spans="2:22" ht="15.75" thickBot="1" x14ac:dyDescent="0.3">
      <c r="B108" s="147" t="s">
        <v>39</v>
      </c>
      <c r="C108" s="148"/>
      <c r="D108" s="149">
        <v>903</v>
      </c>
      <c r="E108" s="150">
        <v>1356</v>
      </c>
      <c r="F108" s="151">
        <v>2259</v>
      </c>
    </row>
  </sheetData>
  <mergeCells count="126">
    <mergeCell ref="B108:C108"/>
    <mergeCell ref="B102:F102"/>
    <mergeCell ref="B103:F103"/>
    <mergeCell ref="B104:C105"/>
    <mergeCell ref="D104:E104"/>
    <mergeCell ref="F104:F105"/>
    <mergeCell ref="B106:B107"/>
    <mergeCell ref="J99:K99"/>
    <mergeCell ref="Q93:U93"/>
    <mergeCell ref="Q94:U94"/>
    <mergeCell ref="Q95:R96"/>
    <mergeCell ref="S95:T95"/>
    <mergeCell ref="U95:U96"/>
    <mergeCell ref="Q97:Q98"/>
    <mergeCell ref="Q99:R99"/>
    <mergeCell ref="J93:N93"/>
    <mergeCell ref="J94:N94"/>
    <mergeCell ref="J95:K96"/>
    <mergeCell ref="L95:M95"/>
    <mergeCell ref="N95:N96"/>
    <mergeCell ref="J97:J98"/>
    <mergeCell ref="B93:F93"/>
    <mergeCell ref="B94:F94"/>
    <mergeCell ref="B95:C96"/>
    <mergeCell ref="D95:E95"/>
    <mergeCell ref="F95:F96"/>
    <mergeCell ref="B97:B98"/>
    <mergeCell ref="B99:C99"/>
    <mergeCell ref="B88:B89"/>
    <mergeCell ref="B90:C90"/>
    <mergeCell ref="J79:J80"/>
    <mergeCell ref="J81:K81"/>
    <mergeCell ref="B84:F84"/>
    <mergeCell ref="B85:F85"/>
    <mergeCell ref="B86:C87"/>
    <mergeCell ref="D86:E86"/>
    <mergeCell ref="F86:F87"/>
    <mergeCell ref="B79:B80"/>
    <mergeCell ref="B81:C81"/>
    <mergeCell ref="J75:N75"/>
    <mergeCell ref="J73:K73"/>
    <mergeCell ref="B75:F75"/>
    <mergeCell ref="B76:F76"/>
    <mergeCell ref="B77:C78"/>
    <mergeCell ref="D77:E77"/>
    <mergeCell ref="F77:F78"/>
    <mergeCell ref="J76:N76"/>
    <mergeCell ref="J77:K78"/>
    <mergeCell ref="L77:M77"/>
    <mergeCell ref="N77:N78"/>
    <mergeCell ref="B69:B70"/>
    <mergeCell ref="B71:C71"/>
    <mergeCell ref="J67:N67"/>
    <mergeCell ref="J68:N68"/>
    <mergeCell ref="J69:K70"/>
    <mergeCell ref="L69:M69"/>
    <mergeCell ref="N69:N70"/>
    <mergeCell ref="J71:J72"/>
    <mergeCell ref="B61:B62"/>
    <mergeCell ref="B63:C63"/>
    <mergeCell ref="B65:F65"/>
    <mergeCell ref="B66:F66"/>
    <mergeCell ref="B67:C68"/>
    <mergeCell ref="D67:E67"/>
    <mergeCell ref="F67:F68"/>
    <mergeCell ref="B52:B53"/>
    <mergeCell ref="B54:C54"/>
    <mergeCell ref="B57:F57"/>
    <mergeCell ref="B58:F58"/>
    <mergeCell ref="B59:C60"/>
    <mergeCell ref="D59:E59"/>
    <mergeCell ref="F59:F60"/>
    <mergeCell ref="J45:K45"/>
    <mergeCell ref="B48:F48"/>
    <mergeCell ref="B49:F49"/>
    <mergeCell ref="B50:C51"/>
    <mergeCell ref="D50:E50"/>
    <mergeCell ref="F50:F51"/>
    <mergeCell ref="J39:N39"/>
    <mergeCell ref="J40:N40"/>
    <mergeCell ref="J41:K42"/>
    <mergeCell ref="L41:M41"/>
    <mergeCell ref="N41:N42"/>
    <mergeCell ref="J43:J44"/>
    <mergeCell ref="B39:F39"/>
    <mergeCell ref="B40:F40"/>
    <mergeCell ref="B41:C42"/>
    <mergeCell ref="D41:E41"/>
    <mergeCell ref="F41:F42"/>
    <mergeCell ref="B43:B44"/>
    <mergeCell ref="B45:C45"/>
    <mergeCell ref="B36:C36"/>
    <mergeCell ref="B30:F30"/>
    <mergeCell ref="B31:F31"/>
    <mergeCell ref="B32:C33"/>
    <mergeCell ref="D32:E32"/>
    <mergeCell ref="F32:F33"/>
    <mergeCell ref="B34:B35"/>
    <mergeCell ref="B24:B25"/>
    <mergeCell ref="B26:C26"/>
    <mergeCell ref="J20:N20"/>
    <mergeCell ref="J21:N21"/>
    <mergeCell ref="J22:K23"/>
    <mergeCell ref="L22:M22"/>
    <mergeCell ref="N22:N23"/>
    <mergeCell ref="J24:J25"/>
    <mergeCell ref="J26:K26"/>
    <mergeCell ref="B15:B16"/>
    <mergeCell ref="B17:C17"/>
    <mergeCell ref="B20:F20"/>
    <mergeCell ref="B21:F21"/>
    <mergeCell ref="B22:C23"/>
    <mergeCell ref="D22:E22"/>
    <mergeCell ref="F22:F23"/>
    <mergeCell ref="B8:C8"/>
    <mergeCell ref="B11:F11"/>
    <mergeCell ref="B12:F12"/>
    <mergeCell ref="B13:C14"/>
    <mergeCell ref="D13:E13"/>
    <mergeCell ref="F13:F14"/>
    <mergeCell ref="B2:F2"/>
    <mergeCell ref="B3:F3"/>
    <mergeCell ref="B4:C5"/>
    <mergeCell ref="D4:E4"/>
    <mergeCell ref="F4:F5"/>
    <mergeCell ref="B6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B7B1-E1F4-40AF-B828-D1942BB94EA7}">
  <dimension ref="C3:AG28"/>
  <sheetViews>
    <sheetView topLeftCell="E1" workbookViewId="0">
      <selection activeCell="AF18" sqref="AF18"/>
    </sheetView>
  </sheetViews>
  <sheetFormatPr defaultRowHeight="15" x14ac:dyDescent="0.25"/>
  <sheetData>
    <row r="3" spans="3:32" ht="8.25" customHeight="1" x14ac:dyDescent="0.25"/>
    <row r="4" spans="3:32" ht="15.75" customHeight="1" thickBot="1" x14ac:dyDescent="0.3">
      <c r="C4" s="74" t="s">
        <v>30</v>
      </c>
      <c r="D4" s="75"/>
      <c r="E4" s="75"/>
      <c r="F4" s="75"/>
      <c r="G4" s="75"/>
      <c r="H4" s="75"/>
      <c r="I4" s="26"/>
      <c r="T4" s="152" t="s">
        <v>77</v>
      </c>
      <c r="U4" s="152"/>
      <c r="V4" s="152"/>
      <c r="W4" s="152"/>
      <c r="X4" s="152"/>
    </row>
    <row r="5" spans="3:32" ht="34.5" customHeight="1" thickBot="1" x14ac:dyDescent="0.3">
      <c r="C5" s="76" t="s">
        <v>31</v>
      </c>
      <c r="D5" s="77"/>
      <c r="E5" s="27" t="s">
        <v>32</v>
      </c>
      <c r="F5" s="28" t="s">
        <v>33</v>
      </c>
      <c r="G5" s="28" t="s">
        <v>34</v>
      </c>
      <c r="H5" s="29" t="s">
        <v>35</v>
      </c>
      <c r="I5" s="26"/>
      <c r="T5" s="153" t="s">
        <v>48</v>
      </c>
      <c r="U5" s="153"/>
      <c r="V5" s="153"/>
      <c r="W5" s="153"/>
      <c r="X5" s="153"/>
    </row>
    <row r="6" spans="3:32" ht="15.75" thickTop="1" x14ac:dyDescent="0.25">
      <c r="C6" s="70" t="s">
        <v>36</v>
      </c>
      <c r="D6" s="30" t="s">
        <v>37</v>
      </c>
      <c r="E6" s="31">
        <v>2073</v>
      </c>
      <c r="F6" s="32">
        <v>91.644562334217511</v>
      </c>
      <c r="G6" s="32">
        <v>91.766268260292165</v>
      </c>
      <c r="H6" s="33">
        <v>91.766268260292165</v>
      </c>
      <c r="I6" s="26"/>
      <c r="J6">
        <f>E6/E10</f>
        <v>0.91644562334217505</v>
      </c>
      <c r="T6" s="154"/>
      <c r="U6" s="155"/>
      <c r="V6" s="156" t="s">
        <v>49</v>
      </c>
      <c r="W6" s="157"/>
      <c r="X6" s="158" t="s">
        <v>39</v>
      </c>
    </row>
    <row r="7" spans="3:32" ht="15.75" thickBot="1" x14ac:dyDescent="0.3">
      <c r="C7" s="71"/>
      <c r="D7" s="34" t="s">
        <v>38</v>
      </c>
      <c r="E7" s="35">
        <v>186</v>
      </c>
      <c r="F7" s="36">
        <v>8.2228116710875323</v>
      </c>
      <c r="G7" s="36">
        <v>8.2337317397078351</v>
      </c>
      <c r="H7" s="37">
        <v>100</v>
      </c>
      <c r="I7" s="26"/>
      <c r="T7" s="159"/>
      <c r="U7" s="160"/>
      <c r="V7" s="161" t="s">
        <v>50</v>
      </c>
      <c r="W7" s="162" t="s">
        <v>51</v>
      </c>
      <c r="X7" s="163"/>
    </row>
    <row r="8" spans="3:32" ht="15.75" thickTop="1" x14ac:dyDescent="0.25">
      <c r="C8" s="71"/>
      <c r="D8" s="34" t="s">
        <v>39</v>
      </c>
      <c r="E8" s="35">
        <v>2259</v>
      </c>
      <c r="F8" s="36">
        <v>99.867374005305038</v>
      </c>
      <c r="G8" s="36">
        <v>100</v>
      </c>
      <c r="H8" s="38"/>
      <c r="I8" s="26"/>
      <c r="T8" s="164" t="s">
        <v>30</v>
      </c>
      <c r="U8" s="165" t="s">
        <v>37</v>
      </c>
      <c r="V8" s="166">
        <v>838</v>
      </c>
      <c r="W8" s="167">
        <v>1235</v>
      </c>
      <c r="X8" s="168">
        <v>2073</v>
      </c>
    </row>
    <row r="9" spans="3:32" x14ac:dyDescent="0.25">
      <c r="C9" s="39" t="s">
        <v>40</v>
      </c>
      <c r="D9" s="34" t="s">
        <v>41</v>
      </c>
      <c r="E9" s="35">
        <v>3</v>
      </c>
      <c r="F9" s="36">
        <v>0.13262599469496023</v>
      </c>
      <c r="G9" s="40"/>
      <c r="H9" s="38"/>
      <c r="I9" s="26"/>
      <c r="T9" s="169"/>
      <c r="U9" s="170" t="s">
        <v>38</v>
      </c>
      <c r="V9" s="171">
        <v>65</v>
      </c>
      <c r="W9" s="172">
        <v>121</v>
      </c>
      <c r="X9" s="173">
        <v>186</v>
      </c>
    </row>
    <row r="10" spans="3:32" ht="15.75" thickBot="1" x14ac:dyDescent="0.3">
      <c r="C10" s="72" t="s">
        <v>39</v>
      </c>
      <c r="D10" s="73"/>
      <c r="E10" s="41">
        <v>2262</v>
      </c>
      <c r="F10" s="42">
        <v>100</v>
      </c>
      <c r="G10" s="43"/>
      <c r="H10" s="44"/>
      <c r="I10" s="26"/>
      <c r="T10" s="174" t="s">
        <v>39</v>
      </c>
      <c r="U10" s="175"/>
      <c r="V10" s="176">
        <v>903</v>
      </c>
      <c r="W10" s="177">
        <v>1356</v>
      </c>
      <c r="X10" s="178">
        <v>2259</v>
      </c>
    </row>
    <row r="13" spans="3:32" ht="15.75" thickBot="1" x14ac:dyDescent="0.3">
      <c r="C13" s="74" t="s">
        <v>42</v>
      </c>
      <c r="D13" s="75"/>
      <c r="E13" s="75"/>
      <c r="F13" s="75"/>
      <c r="G13" s="75"/>
      <c r="H13" s="75"/>
      <c r="I13" s="26"/>
      <c r="K13" s="74" t="s">
        <v>44</v>
      </c>
      <c r="L13" s="75"/>
      <c r="M13" s="75"/>
      <c r="N13" s="75"/>
      <c r="O13" s="75"/>
      <c r="P13" s="75"/>
      <c r="T13" s="152" t="s">
        <v>78</v>
      </c>
      <c r="U13" s="152"/>
      <c r="V13" s="152"/>
      <c r="W13" s="152"/>
      <c r="X13" s="152"/>
    </row>
    <row r="14" spans="3:32" ht="35.25" customHeight="1" thickBot="1" x14ac:dyDescent="0.3">
      <c r="C14" s="76" t="s">
        <v>31</v>
      </c>
      <c r="D14" s="77"/>
      <c r="E14" s="27" t="s">
        <v>32</v>
      </c>
      <c r="F14" s="28" t="s">
        <v>33</v>
      </c>
      <c r="G14" s="28" t="s">
        <v>34</v>
      </c>
      <c r="H14" s="29" t="s">
        <v>35</v>
      </c>
      <c r="I14" s="26"/>
      <c r="K14" s="76" t="s">
        <v>31</v>
      </c>
      <c r="L14" s="77"/>
      <c r="M14" s="27" t="s">
        <v>32</v>
      </c>
      <c r="N14" s="28" t="s">
        <v>33</v>
      </c>
      <c r="O14" s="28" t="s">
        <v>34</v>
      </c>
      <c r="P14" s="29" t="s">
        <v>35</v>
      </c>
      <c r="T14" s="153" t="s">
        <v>48</v>
      </c>
      <c r="U14" s="153"/>
      <c r="V14" s="153"/>
      <c r="W14" s="153"/>
      <c r="X14" s="153"/>
      <c r="AB14" t="s">
        <v>39</v>
      </c>
    </row>
    <row r="15" spans="3:32" ht="15.75" thickTop="1" x14ac:dyDescent="0.25">
      <c r="C15" s="70" t="s">
        <v>36</v>
      </c>
      <c r="D15" s="30" t="s">
        <v>37</v>
      </c>
      <c r="E15" s="31">
        <v>1975</v>
      </c>
      <c r="F15" s="32">
        <v>87.312113174182144</v>
      </c>
      <c r="G15" s="32">
        <v>87.42806551571492</v>
      </c>
      <c r="H15" s="33">
        <v>87.42806551571492</v>
      </c>
      <c r="I15" s="26"/>
      <c r="K15" s="70" t="s">
        <v>36</v>
      </c>
      <c r="L15" s="30" t="s">
        <v>37</v>
      </c>
      <c r="M15" s="31">
        <f>M17-M16</f>
        <v>886</v>
      </c>
      <c r="N15" s="32">
        <f>(M15/$M$19)*100</f>
        <v>39.168877099911583</v>
      </c>
      <c r="O15" s="32">
        <f>(M15/$M$17)*100</f>
        <v>39.220894200973881</v>
      </c>
      <c r="P15" s="33">
        <v>79.7</v>
      </c>
      <c r="T15" s="154"/>
      <c r="U15" s="155"/>
      <c r="V15" s="156" t="s">
        <v>49</v>
      </c>
      <c r="W15" s="157"/>
      <c r="X15" s="158" t="s">
        <v>39</v>
      </c>
      <c r="AB15" s="154"/>
      <c r="AC15" s="155"/>
      <c r="AD15" s="156" t="s">
        <v>49</v>
      </c>
      <c r="AE15" s="157"/>
      <c r="AF15" s="158" t="s">
        <v>39</v>
      </c>
    </row>
    <row r="16" spans="3:32" ht="15.75" thickBot="1" x14ac:dyDescent="0.3">
      <c r="C16" s="71"/>
      <c r="D16" s="34" t="s">
        <v>38</v>
      </c>
      <c r="E16" s="35">
        <v>284</v>
      </c>
      <c r="F16" s="36">
        <v>12.555260831122901</v>
      </c>
      <c r="G16" s="36">
        <v>12.571934484285082</v>
      </c>
      <c r="H16" s="37">
        <v>100</v>
      </c>
      <c r="I16" s="26"/>
      <c r="K16" s="71"/>
      <c r="L16" s="34" t="s">
        <v>38</v>
      </c>
      <c r="M16" s="35">
        <f>E7+E16+E25</f>
        <v>1373</v>
      </c>
      <c r="N16" s="36">
        <f>(M16/$M$19)*100</f>
        <v>60.698496905393462</v>
      </c>
      <c r="O16" s="36">
        <f>(M16/$M$17)*100</f>
        <v>60.779105799026127</v>
      </c>
      <c r="P16" s="37">
        <v>100</v>
      </c>
      <c r="T16" s="159"/>
      <c r="U16" s="160"/>
      <c r="V16" s="161" t="s">
        <v>50</v>
      </c>
      <c r="W16" s="162" t="s">
        <v>51</v>
      </c>
      <c r="X16" s="163"/>
      <c r="AB16" s="159"/>
      <c r="AC16" s="160"/>
      <c r="AD16" s="161" t="s">
        <v>50</v>
      </c>
      <c r="AE16" s="162" t="s">
        <v>51</v>
      </c>
      <c r="AF16" s="163"/>
    </row>
    <row r="17" spans="3:33" ht="15.75" thickTop="1" x14ac:dyDescent="0.25">
      <c r="C17" s="71"/>
      <c r="D17" s="34" t="s">
        <v>39</v>
      </c>
      <c r="E17" s="35">
        <v>2259</v>
      </c>
      <c r="F17" s="36">
        <v>99.867374005305038</v>
      </c>
      <c r="G17" s="36">
        <v>100</v>
      </c>
      <c r="H17" s="38"/>
      <c r="I17" s="26"/>
      <c r="K17" s="71"/>
      <c r="L17" s="34" t="s">
        <v>39</v>
      </c>
      <c r="M17" s="35">
        <f>(E8+E17+E26)/3</f>
        <v>2259</v>
      </c>
      <c r="N17" s="36">
        <f t="shared" ref="N17:N19" si="0">(M17/$M$19)*100</f>
        <v>99.867374005305038</v>
      </c>
      <c r="O17" s="36">
        <f t="shared" ref="O16:O17" si="1">(M17/$M$17)*100</f>
        <v>100</v>
      </c>
      <c r="P17" s="38"/>
      <c r="T17" s="164" t="s">
        <v>42</v>
      </c>
      <c r="U17" s="165" t="s">
        <v>37</v>
      </c>
      <c r="V17" s="166">
        <v>821</v>
      </c>
      <c r="W17" s="167">
        <v>1154</v>
      </c>
      <c r="X17" s="168">
        <v>1975</v>
      </c>
      <c r="AB17" s="164" t="s">
        <v>42</v>
      </c>
      <c r="AC17" s="165" t="s">
        <v>37</v>
      </c>
      <c r="AD17" s="166"/>
      <c r="AE17" s="167"/>
      <c r="AF17" s="168">
        <f>+AF19-AF18</f>
        <v>886</v>
      </c>
      <c r="AG17" s="121">
        <f>+AF17/AF19*100</f>
        <v>39.220894200973881</v>
      </c>
    </row>
    <row r="18" spans="3:33" x14ac:dyDescent="0.25">
      <c r="C18" s="39" t="s">
        <v>40</v>
      </c>
      <c r="D18" s="34" t="s">
        <v>41</v>
      </c>
      <c r="E18" s="35">
        <v>3</v>
      </c>
      <c r="F18" s="36">
        <v>0.13262599469496023</v>
      </c>
      <c r="G18" s="40"/>
      <c r="H18" s="38"/>
      <c r="I18" s="26"/>
      <c r="K18" s="39" t="s">
        <v>40</v>
      </c>
      <c r="L18" s="34" t="s">
        <v>41</v>
      </c>
      <c r="M18" s="35">
        <f>(E9+E18+E27)/3</f>
        <v>3</v>
      </c>
      <c r="N18" s="36">
        <f t="shared" si="0"/>
        <v>0.1326259946949602</v>
      </c>
      <c r="O18" s="40"/>
      <c r="P18" s="38"/>
      <c r="T18" s="169"/>
      <c r="U18" s="170" t="s">
        <v>38</v>
      </c>
      <c r="V18" s="171">
        <v>82</v>
      </c>
      <c r="W18" s="172">
        <v>202</v>
      </c>
      <c r="X18" s="173">
        <v>284</v>
      </c>
      <c r="AB18" s="169"/>
      <c r="AC18" s="170" t="s">
        <v>38</v>
      </c>
      <c r="AD18" s="171"/>
      <c r="AE18" s="172"/>
      <c r="AF18" s="173">
        <f>+X9+X18+X27</f>
        <v>1373</v>
      </c>
      <c r="AG18" s="122">
        <f>+AF18/AF19*100</f>
        <v>60.779105799026127</v>
      </c>
    </row>
    <row r="19" spans="3:33" ht="15.75" thickBot="1" x14ac:dyDescent="0.3">
      <c r="C19" s="72" t="s">
        <v>39</v>
      </c>
      <c r="D19" s="73"/>
      <c r="E19" s="41">
        <v>2262</v>
      </c>
      <c r="F19" s="42">
        <v>100</v>
      </c>
      <c r="G19" s="43"/>
      <c r="H19" s="44"/>
      <c r="I19" s="26"/>
      <c r="K19" s="72" t="s">
        <v>39</v>
      </c>
      <c r="L19" s="73"/>
      <c r="M19" s="41">
        <v>2262</v>
      </c>
      <c r="N19" s="42">
        <f t="shared" si="0"/>
        <v>100</v>
      </c>
      <c r="O19" s="43"/>
      <c r="P19" s="44"/>
      <c r="T19" s="174" t="s">
        <v>39</v>
      </c>
      <c r="U19" s="175"/>
      <c r="V19" s="176">
        <v>903</v>
      </c>
      <c r="W19" s="177">
        <v>1356</v>
      </c>
      <c r="X19" s="178">
        <v>2259</v>
      </c>
      <c r="AB19" s="174" t="s">
        <v>39</v>
      </c>
      <c r="AC19" s="175"/>
      <c r="AD19" s="176"/>
      <c r="AE19" s="177"/>
      <c r="AF19" s="178">
        <v>2259</v>
      </c>
    </row>
    <row r="22" spans="3:33" ht="26.25" customHeight="1" thickBot="1" x14ac:dyDescent="0.3">
      <c r="C22" s="74" t="s">
        <v>43</v>
      </c>
      <c r="D22" s="75"/>
      <c r="E22" s="75"/>
      <c r="F22" s="75"/>
      <c r="G22" s="75"/>
      <c r="H22" s="75"/>
      <c r="I22" s="26"/>
      <c r="M22" s="179"/>
      <c r="T22" s="152" t="s">
        <v>79</v>
      </c>
      <c r="U22" s="152"/>
      <c r="V22" s="152"/>
      <c r="W22" s="152"/>
      <c r="X22" s="152"/>
    </row>
    <row r="23" spans="3:33" ht="25.5" thickBot="1" x14ac:dyDescent="0.3">
      <c r="C23" s="76" t="s">
        <v>31</v>
      </c>
      <c r="D23" s="77"/>
      <c r="E23" s="27" t="s">
        <v>32</v>
      </c>
      <c r="F23" s="28" t="s">
        <v>33</v>
      </c>
      <c r="G23" s="28" t="s">
        <v>34</v>
      </c>
      <c r="H23" s="29" t="s">
        <v>35</v>
      </c>
      <c r="I23" s="26"/>
      <c r="M23" s="179"/>
      <c r="T23" s="153" t="s">
        <v>48</v>
      </c>
      <c r="U23" s="153"/>
      <c r="V23" s="153"/>
      <c r="W23" s="153"/>
      <c r="X23" s="153"/>
    </row>
    <row r="24" spans="3:33" ht="15.75" thickTop="1" x14ac:dyDescent="0.25">
      <c r="C24" s="70" t="s">
        <v>36</v>
      </c>
      <c r="D24" s="30" t="s">
        <v>37</v>
      </c>
      <c r="E24" s="31">
        <v>1356</v>
      </c>
      <c r="F24" s="32">
        <v>59.946949602122018</v>
      </c>
      <c r="G24" s="32">
        <v>60.026560424966803</v>
      </c>
      <c r="H24" s="33">
        <v>60.026560424966803</v>
      </c>
      <c r="I24" s="26"/>
      <c r="N24" s="179"/>
      <c r="T24" s="154"/>
      <c r="U24" s="155"/>
      <c r="V24" s="156" t="s">
        <v>49</v>
      </c>
      <c r="W24" s="157"/>
      <c r="X24" s="158" t="s">
        <v>39</v>
      </c>
    </row>
    <row r="25" spans="3:33" ht="15.75" thickBot="1" x14ac:dyDescent="0.3">
      <c r="C25" s="71"/>
      <c r="D25" s="34" t="s">
        <v>38</v>
      </c>
      <c r="E25" s="35">
        <v>903</v>
      </c>
      <c r="F25" s="36">
        <v>39.920424403183027</v>
      </c>
      <c r="G25" s="36">
        <v>39.973439575033197</v>
      </c>
      <c r="H25" s="37">
        <v>100</v>
      </c>
      <c r="I25" s="26"/>
      <c r="T25" s="159"/>
      <c r="U25" s="160"/>
      <c r="V25" s="161" t="s">
        <v>50</v>
      </c>
      <c r="W25" s="162" t="s">
        <v>51</v>
      </c>
      <c r="X25" s="163"/>
    </row>
    <row r="26" spans="3:33" ht="15.75" thickTop="1" x14ac:dyDescent="0.25">
      <c r="C26" s="71"/>
      <c r="D26" s="34" t="s">
        <v>39</v>
      </c>
      <c r="E26" s="35">
        <v>2259</v>
      </c>
      <c r="F26" s="36">
        <v>99.867374005305038</v>
      </c>
      <c r="G26" s="36">
        <v>100</v>
      </c>
      <c r="H26" s="38"/>
      <c r="I26" s="26"/>
      <c r="T26" s="164" t="s">
        <v>43</v>
      </c>
      <c r="U26" s="165" t="s">
        <v>37</v>
      </c>
      <c r="V26" s="166">
        <v>575</v>
      </c>
      <c r="W26" s="167">
        <v>781</v>
      </c>
      <c r="X26" s="168">
        <v>1356</v>
      </c>
    </row>
    <row r="27" spans="3:33" x14ac:dyDescent="0.25">
      <c r="C27" s="39" t="s">
        <v>40</v>
      </c>
      <c r="D27" s="34" t="s">
        <v>41</v>
      </c>
      <c r="E27" s="35">
        <v>3</v>
      </c>
      <c r="F27" s="36">
        <v>0.13262599469496023</v>
      </c>
      <c r="G27" s="40"/>
      <c r="H27" s="38"/>
      <c r="I27" s="26"/>
      <c r="T27" s="169"/>
      <c r="U27" s="170" t="s">
        <v>38</v>
      </c>
      <c r="V27" s="171">
        <v>328</v>
      </c>
      <c r="W27" s="172">
        <v>575</v>
      </c>
      <c r="X27" s="173">
        <v>903</v>
      </c>
    </row>
    <row r="28" spans="3:33" ht="15.75" thickBot="1" x14ac:dyDescent="0.3">
      <c r="C28" s="72" t="s">
        <v>39</v>
      </c>
      <c r="D28" s="73"/>
      <c r="E28" s="41">
        <v>2262</v>
      </c>
      <c r="F28" s="42">
        <v>100</v>
      </c>
      <c r="G28" s="43"/>
      <c r="H28" s="44"/>
      <c r="I28" s="26"/>
      <c r="T28" s="174" t="s">
        <v>39</v>
      </c>
      <c r="U28" s="175"/>
      <c r="V28" s="176">
        <v>903</v>
      </c>
      <c r="W28" s="177">
        <v>1356</v>
      </c>
      <c r="X28" s="178">
        <v>2259</v>
      </c>
    </row>
  </sheetData>
  <mergeCells count="42">
    <mergeCell ref="AB15:AC16"/>
    <mergeCell ref="AD15:AE15"/>
    <mergeCell ref="AF15:AF16"/>
    <mergeCell ref="AB17:AB18"/>
    <mergeCell ref="AB19:AC19"/>
    <mergeCell ref="T26:T27"/>
    <mergeCell ref="T28:U28"/>
    <mergeCell ref="T17:T18"/>
    <mergeCell ref="T19:U19"/>
    <mergeCell ref="T22:X22"/>
    <mergeCell ref="T23:X23"/>
    <mergeCell ref="T24:U25"/>
    <mergeCell ref="V24:W24"/>
    <mergeCell ref="X24:X25"/>
    <mergeCell ref="T8:T9"/>
    <mergeCell ref="T10:U10"/>
    <mergeCell ref="T13:X13"/>
    <mergeCell ref="T14:X14"/>
    <mergeCell ref="T15:U16"/>
    <mergeCell ref="V15:W15"/>
    <mergeCell ref="X15:X16"/>
    <mergeCell ref="T4:X4"/>
    <mergeCell ref="T5:X5"/>
    <mergeCell ref="T6:U7"/>
    <mergeCell ref="V6:W6"/>
    <mergeCell ref="X6:X7"/>
    <mergeCell ref="C22:H22"/>
    <mergeCell ref="C23:D23"/>
    <mergeCell ref="C24:C26"/>
    <mergeCell ref="C28:D28"/>
    <mergeCell ref="C4:H4"/>
    <mergeCell ref="C5:D5"/>
    <mergeCell ref="C6:C8"/>
    <mergeCell ref="C10:D10"/>
    <mergeCell ref="C13:H13"/>
    <mergeCell ref="C14:D14"/>
    <mergeCell ref="K15:K17"/>
    <mergeCell ref="K19:L19"/>
    <mergeCell ref="K13:P13"/>
    <mergeCell ref="K14:L14"/>
    <mergeCell ref="C15:C17"/>
    <mergeCell ref="C19:D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AD23-F341-4FF5-8078-57C1D1AA929B}">
  <dimension ref="B3:O37"/>
  <sheetViews>
    <sheetView topLeftCell="A7" workbookViewId="0">
      <selection activeCell="Q32" sqref="Q32"/>
    </sheetView>
  </sheetViews>
  <sheetFormatPr defaultRowHeight="15" x14ac:dyDescent="0.25"/>
  <sheetData>
    <row r="3" spans="2:15" ht="15.75" customHeight="1" thickBot="1" x14ac:dyDescent="0.3">
      <c r="B3" s="78" t="s">
        <v>45</v>
      </c>
      <c r="C3" s="78"/>
      <c r="D3" s="78"/>
      <c r="E3" s="78"/>
      <c r="F3" s="78"/>
      <c r="G3" s="78"/>
      <c r="H3" s="45"/>
    </row>
    <row r="4" spans="2:15" ht="25.5" thickBot="1" x14ac:dyDescent="0.3">
      <c r="B4" s="79" t="s">
        <v>31</v>
      </c>
      <c r="C4" s="80"/>
      <c r="D4" s="46" t="s">
        <v>32</v>
      </c>
      <c r="E4" s="47" t="s">
        <v>33</v>
      </c>
      <c r="F4" s="47" t="s">
        <v>34</v>
      </c>
      <c r="G4" s="48" t="s">
        <v>35</v>
      </c>
      <c r="H4" s="45"/>
    </row>
    <row r="5" spans="2:15" x14ac:dyDescent="0.25">
      <c r="B5" s="81" t="s">
        <v>36</v>
      </c>
      <c r="C5" s="49" t="s">
        <v>37</v>
      </c>
      <c r="D5" s="50">
        <v>2116</v>
      </c>
      <c r="E5" s="51">
        <v>93.545534924845271</v>
      </c>
      <c r="F5" s="51">
        <v>93.6697653829128</v>
      </c>
      <c r="G5" s="52">
        <v>93.6697653829128</v>
      </c>
      <c r="H5" s="45"/>
    </row>
    <row r="6" spans="2:15" x14ac:dyDescent="0.25">
      <c r="B6" s="82"/>
      <c r="C6" s="53" t="s">
        <v>38</v>
      </c>
      <c r="D6" s="54">
        <v>143</v>
      </c>
      <c r="E6" s="55">
        <v>6.3218390804597702</v>
      </c>
      <c r="F6" s="55">
        <v>6.330234617087207</v>
      </c>
      <c r="G6" s="56">
        <v>100</v>
      </c>
      <c r="H6" s="45"/>
    </row>
    <row r="7" spans="2:15" ht="15.75" thickBot="1" x14ac:dyDescent="0.3">
      <c r="B7" s="82"/>
      <c r="C7" s="53" t="s">
        <v>39</v>
      </c>
      <c r="D7" s="54">
        <v>2259</v>
      </c>
      <c r="E7" s="55">
        <v>99.867374005305038</v>
      </c>
      <c r="F7" s="55">
        <v>100</v>
      </c>
      <c r="G7" s="57"/>
      <c r="H7" s="45"/>
      <c r="J7" s="78" t="s">
        <v>45</v>
      </c>
      <c r="K7" s="78"/>
      <c r="L7" s="78"/>
      <c r="M7" s="78"/>
      <c r="N7" s="78"/>
      <c r="O7" s="78"/>
    </row>
    <row r="8" spans="2:15" ht="25.5" thickBot="1" x14ac:dyDescent="0.3">
      <c r="B8" s="58" t="s">
        <v>40</v>
      </c>
      <c r="C8" s="53" t="s">
        <v>41</v>
      </c>
      <c r="D8" s="54">
        <v>3</v>
      </c>
      <c r="E8" s="55">
        <v>0.13262599469496023</v>
      </c>
      <c r="F8" s="59"/>
      <c r="G8" s="57"/>
      <c r="H8" s="45"/>
      <c r="J8" s="79" t="s">
        <v>31</v>
      </c>
      <c r="K8" s="80"/>
      <c r="L8" s="46" t="s">
        <v>32</v>
      </c>
      <c r="M8" s="47" t="s">
        <v>33</v>
      </c>
      <c r="N8" s="47" t="s">
        <v>34</v>
      </c>
      <c r="O8" s="48" t="s">
        <v>35</v>
      </c>
    </row>
    <row r="9" spans="2:15" ht="15.75" thickBot="1" x14ac:dyDescent="0.3">
      <c r="B9" s="83" t="s">
        <v>39</v>
      </c>
      <c r="C9" s="84"/>
      <c r="D9" s="60">
        <v>2262</v>
      </c>
      <c r="E9" s="61">
        <v>100</v>
      </c>
      <c r="F9" s="62"/>
      <c r="G9" s="63"/>
      <c r="H9" s="45"/>
      <c r="J9" s="81" t="s">
        <v>36</v>
      </c>
      <c r="K9" s="49" t="s">
        <v>37</v>
      </c>
      <c r="L9" s="50">
        <f>L11-L10</f>
        <v>2089</v>
      </c>
      <c r="M9" s="51">
        <f>(L9/$L$13)*100</f>
        <v>92.351900972590627</v>
      </c>
      <c r="N9" s="51">
        <v>93.6697653829128</v>
      </c>
      <c r="O9" s="52">
        <v>93.6697653829128</v>
      </c>
    </row>
    <row r="10" spans="2:15" x14ac:dyDescent="0.25">
      <c r="J10" s="82"/>
      <c r="K10" s="53" t="s">
        <v>38</v>
      </c>
      <c r="L10" s="54">
        <f>D6+D14</f>
        <v>170</v>
      </c>
      <c r="M10" s="55">
        <f t="shared" ref="M10:M12" si="0">(L10/$L$13)*100</f>
        <v>7.5154730327144117</v>
      </c>
      <c r="N10" s="55">
        <v>6.330234617087207</v>
      </c>
      <c r="O10" s="56">
        <v>100</v>
      </c>
    </row>
    <row r="11" spans="2:15" ht="15.75" thickBot="1" x14ac:dyDescent="0.3">
      <c r="B11" s="88" t="s">
        <v>46</v>
      </c>
      <c r="C11" s="89"/>
      <c r="D11" s="89"/>
      <c r="E11" s="89"/>
      <c r="F11" s="89"/>
      <c r="G11" s="89"/>
      <c r="H11" s="45"/>
      <c r="J11" s="82"/>
      <c r="K11" s="53" t="s">
        <v>39</v>
      </c>
      <c r="L11" s="54">
        <v>2259</v>
      </c>
      <c r="M11" s="55">
        <f t="shared" si="0"/>
        <v>99.867374005305038</v>
      </c>
      <c r="N11" s="55">
        <v>100</v>
      </c>
      <c r="O11" s="57"/>
    </row>
    <row r="12" spans="2:15" ht="25.5" thickBot="1" x14ac:dyDescent="0.3">
      <c r="B12" s="90" t="s">
        <v>31</v>
      </c>
      <c r="C12" s="91"/>
      <c r="D12" s="46" t="s">
        <v>32</v>
      </c>
      <c r="E12" s="47" t="s">
        <v>33</v>
      </c>
      <c r="F12" s="47" t="s">
        <v>34</v>
      </c>
      <c r="G12" s="48" t="s">
        <v>35</v>
      </c>
      <c r="H12" s="45"/>
      <c r="J12" s="58" t="s">
        <v>40</v>
      </c>
      <c r="K12" s="53" t="s">
        <v>41</v>
      </c>
      <c r="L12" s="54">
        <v>3</v>
      </c>
      <c r="M12" s="55">
        <f t="shared" si="0"/>
        <v>0.1326259946949602</v>
      </c>
      <c r="N12" s="59"/>
      <c r="O12" s="57"/>
    </row>
    <row r="13" spans="2:15" ht="15.75" thickBot="1" x14ac:dyDescent="0.3">
      <c r="B13" s="81" t="s">
        <v>36</v>
      </c>
      <c r="C13" s="49" t="s">
        <v>37</v>
      </c>
      <c r="D13" s="50">
        <v>2232</v>
      </c>
      <c r="E13" s="51">
        <v>98.673740053050395</v>
      </c>
      <c r="F13" s="51">
        <v>98.804780876494021</v>
      </c>
      <c r="G13" s="52">
        <v>98.804780876494021</v>
      </c>
      <c r="H13" s="45"/>
      <c r="J13" s="83" t="s">
        <v>39</v>
      </c>
      <c r="K13" s="84"/>
      <c r="L13" s="60">
        <v>2262</v>
      </c>
      <c r="M13" s="61">
        <v>100</v>
      </c>
      <c r="N13" s="62"/>
      <c r="O13" s="63"/>
    </row>
    <row r="14" spans="2:15" x14ac:dyDescent="0.25">
      <c r="B14" s="85"/>
      <c r="C14" s="53" t="s">
        <v>38</v>
      </c>
      <c r="D14" s="54">
        <v>27</v>
      </c>
      <c r="E14" s="55">
        <v>1.193633952254642</v>
      </c>
      <c r="F14" s="55">
        <v>1.1952191235059761</v>
      </c>
      <c r="G14" s="56">
        <v>100</v>
      </c>
      <c r="H14" s="45"/>
    </row>
    <row r="15" spans="2:15" x14ac:dyDescent="0.25">
      <c r="B15" s="85"/>
      <c r="C15" s="53" t="s">
        <v>39</v>
      </c>
      <c r="D15" s="54">
        <v>2259</v>
      </c>
      <c r="E15" s="55">
        <v>99.867374005305038</v>
      </c>
      <c r="F15" s="55">
        <v>100</v>
      </c>
      <c r="G15" s="57"/>
      <c r="H15" s="45"/>
    </row>
    <row r="16" spans="2:15" x14ac:dyDescent="0.25">
      <c r="B16" s="58" t="s">
        <v>40</v>
      </c>
      <c r="C16" s="53" t="s">
        <v>41</v>
      </c>
      <c r="D16" s="54">
        <v>3</v>
      </c>
      <c r="E16" s="55">
        <v>0.13262599469496023</v>
      </c>
      <c r="F16" s="59"/>
      <c r="G16" s="57"/>
      <c r="H16" s="45"/>
    </row>
    <row r="17" spans="2:13" ht="15.75" thickBot="1" x14ac:dyDescent="0.3">
      <c r="B17" s="86" t="s">
        <v>39</v>
      </c>
      <c r="C17" s="87"/>
      <c r="D17" s="60">
        <v>2262</v>
      </c>
      <c r="E17" s="61">
        <v>100</v>
      </c>
      <c r="F17" s="62"/>
      <c r="G17" s="63"/>
      <c r="H17" s="45"/>
    </row>
    <row r="21" spans="2:13" x14ac:dyDescent="0.25">
      <c r="B21" s="183" t="s">
        <v>90</v>
      </c>
      <c r="C21" s="183"/>
      <c r="D21" s="183"/>
      <c r="E21" s="183"/>
      <c r="F21" s="183"/>
      <c r="I21" s="183" t="s">
        <v>91</v>
      </c>
      <c r="J21" s="183"/>
      <c r="K21" s="183"/>
      <c r="L21" s="183"/>
      <c r="M21" s="183"/>
    </row>
    <row r="22" spans="2:13" ht="15.75" thickBot="1" x14ac:dyDescent="0.3">
      <c r="B22" s="184" t="s">
        <v>48</v>
      </c>
      <c r="C22" s="184"/>
      <c r="D22" s="184"/>
      <c r="E22" s="184"/>
      <c r="F22" s="184"/>
      <c r="I22" s="184" t="s">
        <v>48</v>
      </c>
      <c r="J22" s="184"/>
      <c r="K22" s="184"/>
      <c r="L22" s="184"/>
      <c r="M22" s="184"/>
    </row>
    <row r="23" spans="2:13" ht="15.75" thickTop="1" x14ac:dyDescent="0.25">
      <c r="B23" s="185"/>
      <c r="C23" s="186"/>
      <c r="D23" s="187" t="s">
        <v>49</v>
      </c>
      <c r="E23" s="188"/>
      <c r="F23" s="189" t="s">
        <v>39</v>
      </c>
      <c r="I23" s="185"/>
      <c r="J23" s="186"/>
      <c r="K23" s="187" t="s">
        <v>49</v>
      </c>
      <c r="L23" s="188"/>
      <c r="M23" s="189" t="s">
        <v>39</v>
      </c>
    </row>
    <row r="24" spans="2:13" ht="15.75" thickBot="1" x14ac:dyDescent="0.3">
      <c r="B24" s="190"/>
      <c r="C24" s="191"/>
      <c r="D24" s="192" t="s">
        <v>50</v>
      </c>
      <c r="E24" s="193" t="s">
        <v>51</v>
      </c>
      <c r="F24" s="194"/>
      <c r="I24" s="190"/>
      <c r="J24" s="191"/>
      <c r="K24" s="192" t="s">
        <v>50</v>
      </c>
      <c r="L24" s="193" t="s">
        <v>51</v>
      </c>
      <c r="M24" s="194"/>
    </row>
    <row r="25" spans="2:13" ht="15.75" thickTop="1" x14ac:dyDescent="0.25">
      <c r="B25" s="195" t="s">
        <v>46</v>
      </c>
      <c r="C25" s="196" t="s">
        <v>37</v>
      </c>
      <c r="D25" s="197">
        <v>895</v>
      </c>
      <c r="E25" s="198">
        <v>1337</v>
      </c>
      <c r="F25" s="199">
        <v>2232</v>
      </c>
      <c r="I25" s="195" t="s">
        <v>45</v>
      </c>
      <c r="J25" s="196" t="s">
        <v>37</v>
      </c>
      <c r="K25" s="197">
        <v>857</v>
      </c>
      <c r="L25" s="198">
        <v>1259</v>
      </c>
      <c r="M25" s="199">
        <v>2116</v>
      </c>
    </row>
    <row r="26" spans="2:13" x14ac:dyDescent="0.25">
      <c r="B26" s="200"/>
      <c r="C26" s="201" t="s">
        <v>38</v>
      </c>
      <c r="D26" s="202">
        <v>8</v>
      </c>
      <c r="E26" s="203">
        <v>19</v>
      </c>
      <c r="F26" s="204">
        <v>27</v>
      </c>
      <c r="I26" s="200"/>
      <c r="J26" s="201" t="s">
        <v>38</v>
      </c>
      <c r="K26" s="202">
        <v>46</v>
      </c>
      <c r="L26" s="203">
        <v>97</v>
      </c>
      <c r="M26" s="204">
        <v>143</v>
      </c>
    </row>
    <row r="27" spans="2:13" ht="15.75" thickBot="1" x14ac:dyDescent="0.3">
      <c r="B27" s="205" t="s">
        <v>39</v>
      </c>
      <c r="C27" s="206"/>
      <c r="D27" s="207">
        <v>903</v>
      </c>
      <c r="E27" s="208">
        <v>1356</v>
      </c>
      <c r="F27" s="209">
        <v>2259</v>
      </c>
      <c r="I27" s="205" t="s">
        <v>39</v>
      </c>
      <c r="J27" s="206"/>
      <c r="K27" s="207">
        <v>903</v>
      </c>
      <c r="L27" s="208">
        <v>1356</v>
      </c>
      <c r="M27" s="209">
        <v>2259</v>
      </c>
    </row>
    <row r="28" spans="2:13" ht="15.75" thickTop="1" x14ac:dyDescent="0.25"/>
    <row r="30" spans="2:13" x14ac:dyDescent="0.25">
      <c r="F30" s="183" t="s">
        <v>91</v>
      </c>
      <c r="G30" s="183"/>
      <c r="H30" s="183"/>
      <c r="I30" s="183"/>
      <c r="J30" s="183"/>
    </row>
    <row r="31" spans="2:13" ht="15.75" thickBot="1" x14ac:dyDescent="0.3">
      <c r="F31" s="184" t="s">
        <v>48</v>
      </c>
      <c r="G31" s="184"/>
      <c r="H31" s="184"/>
      <c r="I31" s="184"/>
      <c r="J31" s="184"/>
    </row>
    <row r="32" spans="2:13" ht="15.75" thickTop="1" x14ac:dyDescent="0.25">
      <c r="F32" s="185"/>
      <c r="G32" s="186"/>
      <c r="H32" s="187" t="s">
        <v>49</v>
      </c>
      <c r="I32" s="188"/>
      <c r="J32" s="189" t="s">
        <v>39</v>
      </c>
    </row>
    <row r="33" spans="6:11" ht="15.75" thickBot="1" x14ac:dyDescent="0.3">
      <c r="F33" s="190"/>
      <c r="G33" s="191"/>
      <c r="H33" s="192" t="s">
        <v>50</v>
      </c>
      <c r="I33" s="193" t="s">
        <v>51</v>
      </c>
      <c r="J33" s="194"/>
    </row>
    <row r="34" spans="6:11" ht="15.75" thickTop="1" x14ac:dyDescent="0.25">
      <c r="F34" s="195" t="s">
        <v>45</v>
      </c>
      <c r="G34" s="196" t="s">
        <v>37</v>
      </c>
      <c r="H34" s="197"/>
      <c r="I34" s="198"/>
      <c r="J34" s="199">
        <f>+J36-J35</f>
        <v>2089</v>
      </c>
      <c r="K34" s="122">
        <f>+J34/J36*100</f>
        <v>92.474546259406821</v>
      </c>
    </row>
    <row r="35" spans="6:11" x14ac:dyDescent="0.25">
      <c r="F35" s="200"/>
      <c r="G35" s="201" t="s">
        <v>38</v>
      </c>
      <c r="H35" s="202"/>
      <c r="I35" s="203"/>
      <c r="J35" s="204">
        <f>+M26+F26</f>
        <v>170</v>
      </c>
      <c r="K35" s="121">
        <f>+J35/J36*100</f>
        <v>7.5254537405931829</v>
      </c>
    </row>
    <row r="36" spans="6:11" ht="15.75" thickBot="1" x14ac:dyDescent="0.3">
      <c r="F36" s="205" t="s">
        <v>39</v>
      </c>
      <c r="G36" s="206"/>
      <c r="H36" s="207"/>
      <c r="I36" s="208"/>
      <c r="J36" s="209">
        <v>2259</v>
      </c>
    </row>
    <row r="37" spans="6:11" ht="15.75" thickTop="1" x14ac:dyDescent="0.25"/>
  </sheetData>
  <mergeCells count="33">
    <mergeCell ref="F34:F35"/>
    <mergeCell ref="F36:G36"/>
    <mergeCell ref="F30:J30"/>
    <mergeCell ref="F31:J31"/>
    <mergeCell ref="F32:G33"/>
    <mergeCell ref="H32:I32"/>
    <mergeCell ref="J32:J33"/>
    <mergeCell ref="B25:B26"/>
    <mergeCell ref="B27:C27"/>
    <mergeCell ref="I21:M21"/>
    <mergeCell ref="I22:M22"/>
    <mergeCell ref="I23:J24"/>
    <mergeCell ref="K23:L23"/>
    <mergeCell ref="M23:M24"/>
    <mergeCell ref="I25:I26"/>
    <mergeCell ref="I27:J27"/>
    <mergeCell ref="B21:F21"/>
    <mergeCell ref="B22:F22"/>
    <mergeCell ref="B23:C24"/>
    <mergeCell ref="D23:E23"/>
    <mergeCell ref="F23:F24"/>
    <mergeCell ref="B17:C17"/>
    <mergeCell ref="B3:G3"/>
    <mergeCell ref="B4:C4"/>
    <mergeCell ref="B5:B7"/>
    <mergeCell ref="B9:C9"/>
    <mergeCell ref="B11:G11"/>
    <mergeCell ref="B12:C12"/>
    <mergeCell ref="J7:O7"/>
    <mergeCell ref="J8:K8"/>
    <mergeCell ref="J9:J11"/>
    <mergeCell ref="J13:K13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Appliances</vt:lpstr>
      <vt:lpstr>workings 2023</vt:lpstr>
      <vt:lpstr>workings for heater</vt:lpstr>
      <vt:lpstr>workings for generator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Jahisiah N. Francis</dc:creator>
  <cp:lastModifiedBy>Patrina Parillon - McArthur</cp:lastModifiedBy>
  <dcterms:created xsi:type="dcterms:W3CDTF">2019-08-03T18:27:21Z</dcterms:created>
  <dcterms:modified xsi:type="dcterms:W3CDTF">2025-05-21T13:35:44Z</dcterms:modified>
</cp:coreProperties>
</file>